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_{213D4993-0851-40A8-8C60-3A2C170BBD44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6" i="5" l="1"/>
  <c r="M97" i="5"/>
  <c r="M72" i="5"/>
  <c r="M10" i="5"/>
  <c r="J20" i="5"/>
  <c r="F78" i="5"/>
  <c r="H78" i="5"/>
  <c r="I78" i="5"/>
  <c r="L94" i="5"/>
  <c r="M94" i="5"/>
  <c r="J91" i="5"/>
  <c r="J86" i="5" s="1"/>
  <c r="J84" i="5"/>
  <c r="J82" i="5"/>
  <c r="I82" i="5"/>
  <c r="H82" i="5"/>
  <c r="F82" i="5"/>
  <c r="J78" i="5"/>
  <c r="J77" i="5" s="1"/>
  <c r="J76" i="5"/>
  <c r="J38" i="5"/>
  <c r="J28" i="5"/>
  <c r="J16" i="5"/>
  <c r="J15" i="5" s="1"/>
  <c r="J14" i="5" s="1"/>
  <c r="H38" i="5"/>
  <c r="I38" i="5"/>
  <c r="I28" i="5"/>
  <c r="H28" i="5"/>
  <c r="I86" i="5"/>
  <c r="I77" i="5"/>
  <c r="I76" i="5"/>
  <c r="I20" i="5"/>
  <c r="I16" i="5"/>
  <c r="I15" i="5" s="1"/>
  <c r="I14" i="5"/>
  <c r="H16" i="5"/>
  <c r="H20" i="5"/>
  <c r="H86" i="5"/>
  <c r="F20" i="5"/>
  <c r="F16" i="5"/>
  <c r="C25" i="4"/>
  <c r="C23" i="4" s="1"/>
  <c r="D25" i="4"/>
  <c r="D23" i="4" s="1"/>
  <c r="B7" i="4"/>
  <c r="C7" i="4"/>
  <c r="D7" i="4"/>
  <c r="B5" i="4"/>
  <c r="C5" i="4"/>
  <c r="D5" i="4"/>
  <c r="E7" i="4"/>
  <c r="E5" i="4" s="1"/>
  <c r="E27" i="1"/>
  <c r="D27" i="1"/>
  <c r="C27" i="1"/>
  <c r="B27" i="1"/>
  <c r="F75" i="1"/>
  <c r="F70" i="1"/>
  <c r="E29" i="1"/>
  <c r="B29" i="1"/>
  <c r="D29" i="1"/>
  <c r="D82" i="1"/>
  <c r="C82" i="1"/>
  <c r="C29" i="1"/>
  <c r="B20" i="3"/>
  <c r="B31" i="4"/>
  <c r="B25" i="4"/>
  <c r="B23" i="4" s="1"/>
  <c r="J10" i="5"/>
  <c r="L10" i="5"/>
  <c r="E95" i="1"/>
  <c r="F27" i="3"/>
  <c r="L9" i="5"/>
  <c r="L11" i="5"/>
  <c r="L12" i="5"/>
  <c r="L13" i="5"/>
  <c r="L17" i="5"/>
  <c r="L18" i="5"/>
  <c r="L21" i="5"/>
  <c r="L22" i="5"/>
  <c r="L23" i="5"/>
  <c r="L24" i="5"/>
  <c r="L25" i="5"/>
  <c r="L26" i="5"/>
  <c r="L27" i="5"/>
  <c r="L29" i="5"/>
  <c r="L30" i="5"/>
  <c r="L31" i="5"/>
  <c r="L32" i="5"/>
  <c r="L33" i="5"/>
  <c r="L34" i="5"/>
  <c r="L35" i="5"/>
  <c r="L36" i="5"/>
  <c r="L37" i="5"/>
  <c r="L39" i="5"/>
  <c r="L40" i="5"/>
  <c r="L41" i="5"/>
  <c r="L42" i="5"/>
  <c r="L43" i="5"/>
  <c r="L44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8" i="5"/>
  <c r="L69" i="5"/>
  <c r="L70" i="5"/>
  <c r="L71" i="5"/>
  <c r="L72" i="5"/>
  <c r="L73" i="5"/>
  <c r="L74" i="5"/>
  <c r="L75" i="5"/>
  <c r="L79" i="5"/>
  <c r="L80" i="5"/>
  <c r="L81" i="5"/>
  <c r="L83" i="5"/>
  <c r="L84" i="5"/>
  <c r="L85" i="5"/>
  <c r="L87" i="5"/>
  <c r="L88" i="5"/>
  <c r="L89" i="5"/>
  <c r="L90" i="5"/>
  <c r="L91" i="5"/>
  <c r="L92" i="5"/>
  <c r="L93" i="5"/>
  <c r="L95" i="5"/>
  <c r="L96" i="5"/>
  <c r="L97" i="5"/>
  <c r="L98" i="5"/>
  <c r="L103" i="5"/>
  <c r="L104" i="5"/>
  <c r="L105" i="5"/>
  <c r="L106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F86" i="5"/>
  <c r="L86" i="5" s="1"/>
  <c r="L78" i="5"/>
  <c r="L82" i="5"/>
  <c r="F46" i="5"/>
  <c r="F38" i="5"/>
  <c r="L38" i="5" s="1"/>
  <c r="F28" i="5"/>
  <c r="L28" i="5" s="1"/>
  <c r="L20" i="5"/>
  <c r="L16" i="5"/>
  <c r="M9" i="5"/>
  <c r="M11" i="5"/>
  <c r="M12" i="5"/>
  <c r="M13" i="5"/>
  <c r="M14" i="5"/>
  <c r="M15" i="5"/>
  <c r="M16" i="5"/>
  <c r="M17" i="5"/>
  <c r="M18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8" i="5"/>
  <c r="M69" i="5"/>
  <c r="M70" i="5"/>
  <c r="M71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5" i="5"/>
  <c r="M98" i="5"/>
  <c r="M99" i="5"/>
  <c r="M100" i="5"/>
  <c r="M101" i="5"/>
  <c r="M102" i="5"/>
  <c r="M103" i="5"/>
  <c r="M104" i="5"/>
  <c r="M105" i="5"/>
  <c r="M106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8" i="5"/>
  <c r="L8" i="5"/>
  <c r="D95" i="1"/>
  <c r="E31" i="4"/>
  <c r="F31" i="4" s="1"/>
  <c r="G34" i="4"/>
  <c r="F34" i="4"/>
  <c r="G33" i="4"/>
  <c r="F33" i="4"/>
  <c r="G32" i="4"/>
  <c r="F32" i="4"/>
  <c r="G31" i="4"/>
  <c r="G30" i="4"/>
  <c r="F30" i="4"/>
  <c r="G29" i="4"/>
  <c r="F29" i="4"/>
  <c r="G28" i="4"/>
  <c r="F28" i="4"/>
  <c r="G27" i="4"/>
  <c r="F27" i="4"/>
  <c r="G26" i="4"/>
  <c r="F26" i="4"/>
  <c r="E25" i="4"/>
  <c r="E23" i="4" s="1"/>
  <c r="F5" i="4"/>
  <c r="G5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G4" i="1"/>
  <c r="F76" i="1"/>
  <c r="G58" i="1"/>
  <c r="G56" i="1"/>
  <c r="G10" i="1"/>
  <c r="G9" i="1"/>
  <c r="G39" i="1"/>
  <c r="G90" i="1"/>
  <c r="G91" i="1"/>
  <c r="G94" i="1"/>
  <c r="F87" i="1"/>
  <c r="F88" i="1"/>
  <c r="F90" i="1"/>
  <c r="F91" i="1"/>
  <c r="F94" i="1"/>
  <c r="C95" i="1"/>
  <c r="F82" i="1"/>
  <c r="F29" i="1"/>
  <c r="F81" i="1"/>
  <c r="F80" i="1"/>
  <c r="F79" i="1"/>
  <c r="F64" i="1"/>
  <c r="F63" i="1"/>
  <c r="F58" i="1"/>
  <c r="F56" i="1"/>
  <c r="F52" i="1"/>
  <c r="F39" i="1"/>
  <c r="F34" i="1"/>
  <c r="F26" i="1"/>
  <c r="F22" i="1"/>
  <c r="F10" i="1"/>
  <c r="F9" i="1"/>
  <c r="E17" i="3"/>
  <c r="F16" i="3"/>
  <c r="F15" i="3"/>
  <c r="D20" i="3"/>
  <c r="D17" i="3"/>
  <c r="C17" i="3"/>
  <c r="B17" i="3"/>
  <c r="G82" i="1"/>
  <c r="G89" i="1"/>
  <c r="G88" i="1"/>
  <c r="G87" i="1"/>
  <c r="G86" i="1"/>
  <c r="G85" i="1"/>
  <c r="G84" i="1"/>
  <c r="G83" i="1"/>
  <c r="G78" i="1"/>
  <c r="G77" i="1"/>
  <c r="G76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7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G8" i="1"/>
  <c r="G7" i="1"/>
  <c r="G6" i="1"/>
  <c r="G5" i="1"/>
  <c r="F89" i="1"/>
  <c r="F86" i="1"/>
  <c r="F85" i="1"/>
  <c r="F84" i="1"/>
  <c r="F83" i="1"/>
  <c r="F78" i="1"/>
  <c r="F77" i="1"/>
  <c r="F74" i="1"/>
  <c r="F73" i="1"/>
  <c r="F72" i="1"/>
  <c r="F71" i="1"/>
  <c r="F69" i="1"/>
  <c r="F68" i="1"/>
  <c r="F66" i="1"/>
  <c r="F65" i="1"/>
  <c r="F62" i="1"/>
  <c r="F61" i="1"/>
  <c r="F60" i="1"/>
  <c r="F59" i="1"/>
  <c r="F57" i="1"/>
  <c r="F55" i="1"/>
  <c r="F54" i="1"/>
  <c r="F53" i="1"/>
  <c r="F51" i="1"/>
  <c r="F50" i="1"/>
  <c r="F49" i="1"/>
  <c r="F48" i="1"/>
  <c r="F47" i="1"/>
  <c r="F46" i="1"/>
  <c r="F44" i="1"/>
  <c r="F43" i="1"/>
  <c r="F42" i="1"/>
  <c r="F41" i="1"/>
  <c r="F40" i="1"/>
  <c r="F38" i="1"/>
  <c r="F37" i="1"/>
  <c r="F36" i="1"/>
  <c r="F35" i="1"/>
  <c r="F33" i="1"/>
  <c r="F32" i="1"/>
  <c r="F31" i="1"/>
  <c r="F30" i="1"/>
  <c r="F25" i="1"/>
  <c r="F21" i="1"/>
  <c r="F20" i="1"/>
  <c r="F19" i="1"/>
  <c r="F18" i="1"/>
  <c r="F17" i="1"/>
  <c r="F16" i="1"/>
  <c r="F15" i="1"/>
  <c r="F14" i="1"/>
  <c r="F13" i="1"/>
  <c r="F12" i="1"/>
  <c r="F11" i="1"/>
  <c r="F8" i="1"/>
  <c r="F7" i="1"/>
  <c r="F6" i="1"/>
  <c r="F5" i="1"/>
  <c r="C20" i="3"/>
  <c r="H77" i="5" l="1"/>
  <c r="H76" i="5" s="1"/>
  <c r="H15" i="5"/>
  <c r="H14" i="5" s="1"/>
  <c r="L46" i="5"/>
  <c r="F45" i="5"/>
  <c r="L45" i="5" s="1"/>
  <c r="L102" i="5"/>
  <c r="G25" i="4"/>
  <c r="G23" i="4"/>
  <c r="G95" i="1"/>
  <c r="M20" i="5"/>
  <c r="F23" i="4"/>
  <c r="F77" i="5"/>
  <c r="F15" i="5"/>
  <c r="L15" i="5" s="1"/>
  <c r="F25" i="4"/>
  <c r="B95" i="1"/>
  <c r="F95" i="1" s="1"/>
  <c r="G15" i="3"/>
  <c r="E20" i="3"/>
  <c r="G20" i="3" s="1"/>
  <c r="D21" i="3"/>
  <c r="C21" i="3"/>
  <c r="B21" i="3"/>
  <c r="G35" i="3"/>
  <c r="G19" i="3"/>
  <c r="G18" i="3"/>
  <c r="G16" i="3"/>
  <c r="F19" i="3"/>
  <c r="F18" i="3"/>
  <c r="L77" i="5" l="1"/>
  <c r="F76" i="5"/>
  <c r="L76" i="5" s="1"/>
  <c r="L101" i="5"/>
  <c r="F100" i="5"/>
  <c r="F14" i="5"/>
  <c r="L14" i="5" s="1"/>
  <c r="F20" i="3"/>
  <c r="G17" i="3"/>
  <c r="L100" i="5" l="1"/>
  <c r="L99" i="5"/>
  <c r="F17" i="3"/>
  <c r="E21" i="3"/>
  <c r="G39" i="3" l="1"/>
  <c r="F24" i="1" l="1"/>
  <c r="G24" i="1"/>
  <c r="F23" i="1" l="1"/>
  <c r="G23" i="1"/>
  <c r="G27" i="1" l="1"/>
  <c r="F27" i="1"/>
  <c r="F4" i="1"/>
  <c r="F7" i="4"/>
  <c r="G7" i="4"/>
</calcChain>
</file>

<file path=xl/sharedStrings.xml><?xml version="1.0" encoding="utf-8"?>
<sst xmlns="http://schemas.openxmlformats.org/spreadsheetml/2006/main" count="458" uniqueCount="320">
  <si>
    <t>Oznaka</t>
  </si>
  <si>
    <t>Ostvarenje preth. god. (1)</t>
  </si>
  <si>
    <t>Izvorni plan (2.)</t>
  </si>
  <si>
    <t>Tekući plan (3.)</t>
  </si>
  <si>
    <t>Ostvarenje (4.)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</si>
  <si>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</si>
  <si>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</si>
  <si>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</si>
  <si>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</si>
  <si>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</si>
  <si>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</si>
  <si>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</si>
  <si>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</si>
  <si>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</si>
  <si>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</si>
  <si>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</si>
  <si>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</si>
  <si>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</si>
  <si>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</si>
  <si>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</si>
  <si>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</si>
  <si>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</si>
  <si>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</si>
  <si>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</si>
  <si>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</si>
  <si>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</si>
  <si>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</si>
  <si>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</si>
  <si>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</si>
  <si>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</si>
  <si>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</si>
  <si>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</si>
  <si>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</si>
  <si>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</si>
  <si>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</si>
  <si>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</si>
  <si>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</si>
  <si>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</si>
  <si>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</si>
  <si>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</si>
  <si>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</si>
  <si>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</si>
  <si>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</si>
  <si>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</si>
  <si>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</si>
  <si>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</si>
  <si>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</si>
  <si>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</si>
  <si>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</si>
  <si>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</si>
  <si>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</si>
  <si>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</si>
  <si>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</si>
  <si>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</si>
  <si>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</si>
  <si>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</si>
  <si>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</si>
  <si>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</si>
  <si>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</si>
  <si>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</si>
  <si>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</si>
  <si>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</si>
  <si>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</si>
  <si>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</si>
  <si>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</si>
  <si>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</si>
  <si>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</si>
  <si>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</si>
  <si>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</si>
  <si>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</si>
  <si>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</si>
  <si>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</si>
  <si>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</si>
  <si>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</si>
  <si>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</si>
  <si>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</si>
  <si>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</si>
  <si>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</si>
  <si>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</si>
  <si>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</si>
  <si>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</si>
  <si>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</si>
  <si>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</si>
  <si>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</si>
  <si>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</si>
  <si>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</si>
  <si>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</si>
  <si>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</si>
  <si>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</si>
  <si>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</si>
  <si>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</si>
  <si>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</si>
  <si>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</si>
  <si>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</si>
  <si>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</si>
  <si>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</si>
  <si>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>Tekući plan -(3.)</t>
  </si>
  <si>
    <t>Izvorni plan -(2.)</t>
  </si>
  <si>
    <t xml:space="preserve">I. OPĆI DIO  </t>
  </si>
  <si>
    <t>POLUGODIŠNJI  IZVJEŠTAJ O IZVRŠENJU FINANCIJSKOG PLANA ZA 2022. GODINU</t>
  </si>
  <si>
    <t>Ostvarenje/Izvršenje 2021. (1)</t>
  </si>
  <si>
    <t>Ostvarenje/Izvršenje  2022.(4.)</t>
  </si>
  <si>
    <t>Ostvarenje/Izvršenje 2021. GOD.(1)</t>
  </si>
  <si>
    <t>I. OPĆI DIO KONSOLIDIRANOG PRORAČUNA za razdoblje od 01.01.2022. do 30.06.2022.</t>
  </si>
  <si>
    <t>PRIHODI I RASHODI 2022.PREMA EKONOMSKOJ KLASIFIKACIJI</t>
  </si>
  <si>
    <t xml:space="preserve">     Polugodišnji izvještaj izvršenja financijskog plana za 2022. godinu čini izvršenje prihoda i rashoda te primitaka i izdataka po ekonomskoj klasifikaciji  te izvršenje rashoda prema izvorima i programskoj klasifikaciji.</t>
  </si>
  <si>
    <t>Ostvarenje 30.06.2022 (4.)</t>
  </si>
  <si>
    <t>638 Pmoći temeljem prijenosa EU sredstava</t>
  </si>
  <si>
    <t>6381 Tekuće pomoći temeljem prijenosa EU</t>
  </si>
  <si>
    <t>3235 zakupnine i najamnine</t>
  </si>
  <si>
    <t>38 Ostali rashodi</t>
  </si>
  <si>
    <t>381 Tekuće donacije</t>
  </si>
  <si>
    <t>3811 Tekuće donacijeu novcu</t>
  </si>
  <si>
    <t>45 Rashodi za dodatna ulaganja</t>
  </si>
  <si>
    <t>451 Dodatna ulaganja na građevinskom objektu</t>
  </si>
  <si>
    <t>4511 Dodatna ulaganja na građevinskom objektu</t>
  </si>
  <si>
    <t>Tekući plan 2022 (3.)</t>
  </si>
  <si>
    <t>Izvorni plan   2022 (2.)</t>
  </si>
  <si>
    <t xml:space="preserve">I. Opći dio </t>
  </si>
  <si>
    <t>SVEUKUPNO Prihodi</t>
  </si>
  <si>
    <t>SVEUKUPNO Rashodi</t>
  </si>
  <si>
    <t>Izvor 5 Pomoći</t>
  </si>
  <si>
    <t>Izvor 5.2 Tekuće pomoći (školstvo)</t>
  </si>
  <si>
    <t>Izvor 5.6 Prijenos sredstava EU</t>
  </si>
  <si>
    <t>Izvor 4 Prihodi za posebne namjene</t>
  </si>
  <si>
    <t>Izvor 4.7 Prihodi za posebne namjene PK</t>
  </si>
  <si>
    <t>Izvor 3 Vlastiti prihodi</t>
  </si>
  <si>
    <t>Izvor 1 Opći prihodi i primici</t>
  </si>
  <si>
    <t>Izvor 1.1 Prihodi od poreza</t>
  </si>
  <si>
    <t>Izvor 6 Donacije - proračunski korisnici</t>
  </si>
  <si>
    <t>Izvor 6.1 Donacije - proračunski korisnici</t>
  </si>
  <si>
    <t>PRIHODI DO 30.06.2022. UKUPNO PO IZVORIMA</t>
  </si>
  <si>
    <t>RASHODI DO 30.06.2022. UKUPNO PO IZVORIMA</t>
  </si>
  <si>
    <t>Račun iz računskog plana</t>
  </si>
  <si>
    <t>Vrsta rashoda / izdatka</t>
  </si>
  <si>
    <t>Izvršenje 2021. (1)</t>
  </si>
  <si>
    <t>Izvorni plan 2022. (2)</t>
  </si>
  <si>
    <t>Tekući plan 2022. (4)</t>
  </si>
  <si>
    <t>Izvršenje 2022. (5)</t>
  </si>
  <si>
    <t>Index (5/1)</t>
  </si>
  <si>
    <t>Index (5/4)</t>
  </si>
  <si>
    <t>SVEUKUPNO RASHODI / IZDACI</t>
  </si>
  <si>
    <t>0,00</t>
  </si>
  <si>
    <t>Program 0101</t>
  </si>
  <si>
    <t>Zakonske obveze u osnovnom školstvu</t>
  </si>
  <si>
    <t>Aktivnost A100001</t>
  </si>
  <si>
    <t>Materijalni rashodi po zakonskom standardu</t>
  </si>
  <si>
    <t>Izvor  5.</t>
  </si>
  <si>
    <t>Pomoći</t>
  </si>
  <si>
    <t>Korisnik  1</t>
  </si>
  <si>
    <t>3</t>
  </si>
  <si>
    <t>Rashodi poslovanja</t>
  </si>
  <si>
    <t>32</t>
  </si>
  <si>
    <t>Materijalni rashodi</t>
  </si>
  <si>
    <t>321</t>
  </si>
  <si>
    <t>Naknade troškova zaposlenima</t>
  </si>
  <si>
    <t>3211</t>
  </si>
  <si>
    <t>3213</t>
  </si>
  <si>
    <t>Seminari, savjetovanja i simpoziji</t>
  </si>
  <si>
    <t>322</t>
  </si>
  <si>
    <t>Rashodi za materijal i energiju</t>
  </si>
  <si>
    <t>3223</t>
  </si>
  <si>
    <t>3224</t>
  </si>
  <si>
    <t>Mat.l i dijelovi za tekuće i invest. održavanje građ. objeka</t>
  </si>
  <si>
    <t>Materijal i dijelovi za tek.i invest. održ. postr. i opreme</t>
  </si>
  <si>
    <t>3225</t>
  </si>
  <si>
    <t>Sitni inventar</t>
  </si>
  <si>
    <t>3227</t>
  </si>
  <si>
    <t>Službena , radna i zaštitna odjeća</t>
  </si>
  <si>
    <t>323</t>
  </si>
  <si>
    <t>Rashodi za usluge</t>
  </si>
  <si>
    <t>3231</t>
  </si>
  <si>
    <t>Usluge telefona, telefaksa</t>
  </si>
  <si>
    <t>3233</t>
  </si>
  <si>
    <t>Ostale usluge promidžbe i informiranja</t>
  </si>
  <si>
    <t>3234</t>
  </si>
  <si>
    <t>3235</t>
  </si>
  <si>
    <t>Najamnine za opremu</t>
  </si>
  <si>
    <t>3236</t>
  </si>
  <si>
    <t>3237</t>
  </si>
  <si>
    <t>3238</t>
  </si>
  <si>
    <t>Usluge ažuriranja računalnih baza</t>
  </si>
  <si>
    <t>3239</t>
  </si>
  <si>
    <t>Ostale nespomenute usluge</t>
  </si>
  <si>
    <t>329</t>
  </si>
  <si>
    <t>Ostali nespomenuti rashodi poslovanja</t>
  </si>
  <si>
    <t>3292</t>
  </si>
  <si>
    <t>Premije osiguranja ostale imovine</t>
  </si>
  <si>
    <t>3294</t>
  </si>
  <si>
    <t>Tuzemne članarine</t>
  </si>
  <si>
    <t>3299</t>
  </si>
  <si>
    <t>34</t>
  </si>
  <si>
    <t>Financijski rashodi</t>
  </si>
  <si>
    <t>343</t>
  </si>
  <si>
    <t>Ostali financijski rashodi</t>
  </si>
  <si>
    <t>3431</t>
  </si>
  <si>
    <t>Usluge platnog prometa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</si>
  <si>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</si>
  <si>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</si>
  <si>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</si>
  <si>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</si>
  <si>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</si>
  <si>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Sufinanciranje cijene prijevoza</t>
  </si>
  <si>
    <t>Kapitalni projekt K100001</t>
  </si>
  <si>
    <t>Opremanje škola po zakonskom standardu</t>
  </si>
  <si>
    <t>4</t>
  </si>
  <si>
    <t xml:space="preserve">Rashodi za nabavu nefinancijske imovine                                                             </t>
  </si>
  <si>
    <t>42</t>
  </si>
  <si>
    <t>Rashodi za nabavu proizvedene dugotrajne imovine</t>
  </si>
  <si>
    <t>422</t>
  </si>
  <si>
    <t>Postrojenja i oprema</t>
  </si>
  <si>
    <t>4221</t>
  </si>
  <si>
    <t>Uredski namještaj</t>
  </si>
  <si>
    <t>Računala i računalna oprema</t>
  </si>
  <si>
    <t>4227</t>
  </si>
  <si>
    <t>Strojevi</t>
  </si>
  <si>
    <t>Kapitalni projekt K100002</t>
  </si>
  <si>
    <t>Dodatna ulaganja na objektima OŠ po zakonskom standardu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</si>
  <si>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</si>
  <si>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</si>
  <si>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</si>
  <si>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</si>
  <si>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</si>
  <si>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</t>
  </si>
  <si>
    <t>Program 0102</t>
  </si>
  <si>
    <t>Aktivnosti i projekti u osnovnom školstvu izvan standarda</t>
  </si>
  <si>
    <t>Izvor  4.</t>
  </si>
  <si>
    <t>Prihodi za posebne namjene</t>
  </si>
  <si>
    <t>Izvor  4.7.</t>
  </si>
  <si>
    <t>Prihodi za posebne namjene PK</t>
  </si>
  <si>
    <t>Izvor  1.</t>
  </si>
  <si>
    <t>Opći prihodi i primici</t>
  </si>
  <si>
    <t>Izvor  1.1.</t>
  </si>
  <si>
    <t>Prihodi od poreza</t>
  </si>
  <si>
    <t>31</t>
  </si>
  <si>
    <t>Rashodi za zaposlene</t>
  </si>
  <si>
    <t>311</t>
  </si>
  <si>
    <t xml:space="preserve">Plaće (Bruto)                                                                                       </t>
  </si>
  <si>
    <t>3111</t>
  </si>
  <si>
    <t>Plaće za zaposlene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</si>
  <si>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</si>
  <si>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</si>
  <si>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</si>
  <si>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</si>
  <si>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</si>
  <si>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</si>
  <si>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</si>
  <si>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3212</t>
  </si>
  <si>
    <t>3222</t>
  </si>
  <si>
    <t>Namirnice</t>
  </si>
  <si>
    <t>Aktivnost A100006</t>
  </si>
  <si>
    <t>Plaće u prosvjeti - državni proračun</t>
  </si>
  <si>
    <t>Izvor  5.7.</t>
  </si>
  <si>
    <t>Tekuće pomoći PK</t>
  </si>
  <si>
    <t>3113</t>
  </si>
  <si>
    <t>Plaće za prekovremeni rad</t>
  </si>
  <si>
    <t>3114</t>
  </si>
  <si>
    <t>Plaća za posebne uvjete rada</t>
  </si>
  <si>
    <t>Ostali nenavedeni rashodi za zaposlene</t>
  </si>
  <si>
    <t>Naknade za prijevoz na posao i s posla</t>
  </si>
  <si>
    <t>3295</t>
  </si>
  <si>
    <t>Novčana naknada poslodavca zbog nezapošlj osoba s inv</t>
  </si>
  <si>
    <t>3296</t>
  </si>
  <si>
    <t>Troškovi sudskih postupaka</t>
  </si>
  <si>
    <t>Aktivnost A100007</t>
  </si>
  <si>
    <t>Školska kuhinja</t>
  </si>
  <si>
    <t>Izvor  3.</t>
  </si>
  <si>
    <t>Vlastiti prihodi</t>
  </si>
  <si>
    <t>Izvor  3.1.</t>
  </si>
  <si>
    <t>Tekuće pomoći</t>
  </si>
  <si>
    <t>424</t>
  </si>
  <si>
    <t xml:space="preserve">Knjige, umjetnička djela i ostale izložbene vrijednosti                                             </t>
  </si>
  <si>
    <t>4241</t>
  </si>
  <si>
    <t>Knjige</t>
  </si>
  <si>
    <t>Izvor  6.</t>
  </si>
  <si>
    <t>Donacije</t>
  </si>
  <si>
    <t>Izvor  6.1.</t>
  </si>
  <si>
    <t>Donacije PK</t>
  </si>
  <si>
    <t>Tekući projekt T100003</t>
  </si>
  <si>
    <t>Ostale aktivnosti i projekti (vannastavni)</t>
  </si>
  <si>
    <t xml:space="preserve">Prijevoz - ekskurzije                                                                               </t>
  </si>
  <si>
    <t>Tuzemne članarine EKO škola</t>
  </si>
  <si>
    <t xml:space="preserve"> Prijenos sredstva EU</t>
  </si>
  <si>
    <t>Tekući projekt T100007</t>
  </si>
  <si>
    <t>Shema školskog voća i povrća</t>
  </si>
  <si>
    <t>Tekući projekt T100009</t>
  </si>
  <si>
    <t>Udžbenici</t>
  </si>
  <si>
    <t>Tekući projekt T100011</t>
  </si>
  <si>
    <t>Projekt Škola</t>
  </si>
  <si>
    <t xml:space="preserve">Ostale nespomenute usluge </t>
  </si>
  <si>
    <t xml:space="preserve">Uredski namještaj </t>
  </si>
  <si>
    <t xml:space="preserve">        Na temelju zakona o proračunu (“Narodne novine” broj 144/21) i Pravilnikom o polugodišnjem i godišnjem izvještaju o izvršenju proračuna (“Narodne novine” broj 24/13, 102/17, 1/20, 147/20), propisana je obveza sastavljanja i podnošenja godišnjeg i polugodišnjeg izvještaja o izvršenju financijskog plana. Osnovna škola dr. Franjo Tuđman Šarengrad podnosi školskom odboru:</t>
  </si>
  <si>
    <t>Ostvarenje preth. god.  (1)</t>
  </si>
  <si>
    <t>3214Ostale naknade zaposlenima</t>
  </si>
  <si>
    <t>3293 Reprezentacija</t>
  </si>
  <si>
    <t>3433 Zatezne kamate</t>
  </si>
  <si>
    <t>4521 Dodatna ulaganja na postroj.i opremi</t>
  </si>
  <si>
    <t>452 Dodatna ulaganja na postroj.i opremi</t>
  </si>
  <si>
    <t>Izvještaj o polugodišnjem izvršenju financijskog plana 2022.godine Osnovne škole dr. Franjo Tuđman po izvorima</t>
  </si>
  <si>
    <t xml:space="preserve">Izvor 3.1 Vlastiti prihodi </t>
  </si>
  <si>
    <t>OŠ dr. Franjo Tuđman Šarengrad</t>
  </si>
  <si>
    <t>Službena putovanja</t>
  </si>
  <si>
    <t>Ostale naknade zaposlenima</t>
  </si>
  <si>
    <t>Uredski materijali ostali materijalni rashodi</t>
  </si>
  <si>
    <t>Materijal i sirovine</t>
  </si>
  <si>
    <t>Energija</t>
  </si>
  <si>
    <t xml:space="preserve">Usluge tekućeg i investicijskog održavanja </t>
  </si>
  <si>
    <t>Komunalne usluge</t>
  </si>
  <si>
    <t>Zdravstvene i veterinarske usluge</t>
  </si>
  <si>
    <t>Intelektualne usluge</t>
  </si>
  <si>
    <t>Opći prihodi</t>
  </si>
  <si>
    <t>Školska prehrana</t>
  </si>
  <si>
    <t>Izvor  5..</t>
  </si>
  <si>
    <t>Zdravstvene usluge</t>
  </si>
  <si>
    <t xml:space="preserve">Naknade građanima i kućanstvima </t>
  </si>
  <si>
    <t>Izvor  1.6.</t>
  </si>
  <si>
    <t>Službena putovanja-ekskurzije</t>
  </si>
  <si>
    <t>Dodatna ulaganja na postrojenju i opremi</t>
  </si>
  <si>
    <t>Tekući prihodi iz nadležnog prorač. (školstvo)</t>
  </si>
  <si>
    <t>Polugodišnje izvršenje financijskog plana OŠ dr.Franjo Tuđman, Šarengrad za 2022. godinu ostvareno je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</si>
</sst>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8"/>
      <color rgb="FF000000"/>
      <name val="Microsoft Sans Serif"/>
      <family val="2"/>
      <charset val="238"/>
    </font>
    <font>
      <b/>
      <sz val="9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8"/>
      <color rgb="FFFFFFFF"/>
      <name val="Arimo"/>
      <family val="2"/>
    </font>
    <font>
      <b/>
      <sz val="8"/>
      <color rgb="FF000000"/>
      <name val="Arimo"/>
      <charset val="238"/>
    </font>
    <font>
      <b/>
      <sz val="12"/>
      <color rgb="FF000000"/>
      <name val="Arimo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mo"/>
      <family val="2"/>
    </font>
    <font>
      <b/>
      <sz val="8"/>
      <color rgb="FFC00000"/>
      <name val="Arimo"/>
      <charset val="238"/>
    </font>
    <font>
      <sz val="11"/>
      <color rgb="FFFFC7CE"/>
      <name val="Calibri"/>
      <family val="2"/>
      <charset val="238"/>
      <scheme val="minor"/>
    </font>
    <font>
      <sz val="8"/>
      <color rgb="FF000000"/>
      <name val="Arimo"/>
      <charset val="238"/>
    </font>
    <font>
      <b/>
      <sz val="11"/>
      <color rgb="FFC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FFEDB3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9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33" borderId="11" xfId="0" applyFont="1" applyFill="1" applyBorder="1" applyAlignment="1">
      <alignment horizontal="left"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horizontal="right" wrapText="1"/>
    </xf>
    <xf numFmtId="0" fontId="20" fillId="0" borderId="0" xfId="0" applyFont="1"/>
    <xf numFmtId="0" fontId="23" fillId="33" borderId="11" xfId="0" applyFont="1" applyFill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0" fontId="21" fillId="34" borderId="11" xfId="0" applyFont="1" applyFill="1" applyBorder="1" applyAlignment="1">
      <alignment horizontal="left" wrapText="1"/>
    </xf>
    <xf numFmtId="4" fontId="19" fillId="34" borderId="11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left" indent="1"/>
    </xf>
    <xf numFmtId="0" fontId="27" fillId="35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8" fillId="0" borderId="10" xfId="0" applyFont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wrapText="1" indent="1"/>
    </xf>
    <xf numFmtId="4" fontId="29" fillId="33" borderId="11" xfId="0" applyNumberFormat="1" applyFont="1" applyFill="1" applyBorder="1" applyAlignment="1">
      <alignment horizontal="righ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0" fontId="29" fillId="33" borderId="11" xfId="0" applyFont="1" applyFill="1" applyBorder="1" applyAlignment="1">
      <alignment horizontal="right" wrapText="1" indent="1"/>
    </xf>
    <xf numFmtId="4" fontId="29" fillId="33" borderId="15" xfId="0" applyNumberFormat="1" applyFont="1" applyFill="1" applyBorder="1" applyAlignment="1">
      <alignment horizontal="right" wrapText="1" indent="1"/>
    </xf>
    <xf numFmtId="4" fontId="29" fillId="33" borderId="17" xfId="0" applyNumberFormat="1" applyFont="1" applyFill="1" applyBorder="1" applyAlignment="1">
      <alignment horizontal="right" wrapText="1" indent="1"/>
    </xf>
    <xf numFmtId="0" fontId="29" fillId="33" borderId="17" xfId="0" applyFont="1" applyFill="1" applyBorder="1" applyAlignment="1">
      <alignment horizontal="left" wrapText="1" indent="1"/>
    </xf>
    <xf numFmtId="4" fontId="29" fillId="33" borderId="19" xfId="0" applyNumberFormat="1" applyFont="1" applyFill="1" applyBorder="1" applyAlignment="1">
      <alignment horizontal="right" wrapText="1" indent="1"/>
    </xf>
    <xf numFmtId="4" fontId="29" fillId="33" borderId="20" xfId="0" applyNumberFormat="1" applyFont="1" applyFill="1" applyBorder="1" applyAlignment="1">
      <alignment horizontal="right" wrapText="1" indent="1"/>
    </xf>
    <xf numFmtId="0" fontId="29" fillId="33" borderId="11" xfId="0" applyFont="1" applyFill="1" applyBorder="1" applyAlignment="1">
      <alignment horizontal="left" wrapText="1"/>
    </xf>
    <xf numFmtId="0" fontId="29" fillId="33" borderId="15" xfId="0" applyFont="1" applyFill="1" applyBorder="1" applyAlignment="1">
      <alignment horizontal="left" wrapText="1"/>
    </xf>
    <xf numFmtId="0" fontId="29" fillId="33" borderId="16" xfId="0" applyFont="1" applyFill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4" fontId="29" fillId="33" borderId="11" xfId="0" applyNumberFormat="1" applyFont="1" applyFill="1" applyBorder="1" applyAlignment="1">
      <alignment horizontal="left" wrapText="1" indent="1"/>
    </xf>
    <xf numFmtId="4" fontId="29" fillId="33" borderId="15" xfId="0" applyNumberFormat="1" applyFont="1" applyFill="1" applyBorder="1" applyAlignment="1">
      <alignment horizontal="left" wrapText="1" indent="1"/>
    </xf>
    <xf numFmtId="4" fontId="24" fillId="0" borderId="0" xfId="0" applyNumberFormat="1" applyFont="1"/>
    <xf numFmtId="4" fontId="31" fillId="33" borderId="11" xfId="0" applyNumberFormat="1" applyFont="1" applyFill="1" applyBorder="1" applyAlignment="1">
      <alignment horizontal="right" wrapText="1" indent="1"/>
    </xf>
    <xf numFmtId="0" fontId="21" fillId="36" borderId="11" xfId="0" applyFont="1" applyFill="1" applyBorder="1" applyAlignment="1">
      <alignment horizontal="left" wrapText="1"/>
    </xf>
    <xf numFmtId="4" fontId="19" fillId="36" borderId="11" xfId="0" applyNumberFormat="1" applyFont="1" applyFill="1" applyBorder="1" applyAlignment="1">
      <alignment horizontal="right" wrapText="1"/>
    </xf>
    <xf numFmtId="0" fontId="36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7" fillId="33" borderId="11" xfId="0" applyFont="1" applyFill="1" applyBorder="1" applyAlignment="1">
      <alignment horizontal="left" wrapText="1"/>
    </xf>
    <xf numFmtId="0" fontId="37" fillId="33" borderId="11" xfId="0" applyFont="1" applyFill="1" applyBorder="1" applyAlignment="1">
      <alignment horizontal="right" wrapText="1"/>
    </xf>
    <xf numFmtId="0" fontId="35" fillId="33" borderId="11" xfId="0" applyFont="1" applyFill="1" applyBorder="1" applyAlignment="1">
      <alignment horizontal="right" wrapText="1"/>
    </xf>
    <xf numFmtId="4" fontId="38" fillId="33" borderId="11" xfId="0" applyNumberFormat="1" applyFont="1" applyFill="1" applyBorder="1" applyAlignment="1">
      <alignment horizontal="right" wrapText="1"/>
    </xf>
    <xf numFmtId="0" fontId="34" fillId="33" borderId="11" xfId="0" applyFont="1" applyFill="1" applyBorder="1" applyAlignment="1">
      <alignment horizontal="left" wrapText="1"/>
    </xf>
    <xf numFmtId="4" fontId="39" fillId="33" borderId="11" xfId="0" applyNumberFormat="1" applyFont="1" applyFill="1" applyBorder="1" applyAlignment="1">
      <alignment horizontal="right" wrapText="1"/>
    </xf>
    <xf numFmtId="0" fontId="40" fillId="0" borderId="0" xfId="0" applyFont="1"/>
    <xf numFmtId="0" fontId="41" fillId="33" borderId="11" xfId="0" applyFont="1" applyFill="1" applyBorder="1" applyAlignment="1">
      <alignment horizontal="left" wrapText="1"/>
    </xf>
    <xf numFmtId="0" fontId="26" fillId="0" borderId="0" xfId="0" applyFont="1"/>
    <xf numFmtId="0" fontId="42" fillId="0" borderId="0" xfId="0" applyFont="1"/>
    <xf numFmtId="0" fontId="41" fillId="33" borderId="11" xfId="0" applyFont="1" applyFill="1" applyBorder="1" applyAlignment="1">
      <alignment horizontal="left" vertical="center" wrapText="1"/>
    </xf>
    <xf numFmtId="0" fontId="44" fillId="0" borderId="0" xfId="0" applyFont="1"/>
    <xf numFmtId="4" fontId="43" fillId="33" borderId="11" xfId="0" applyNumberFormat="1" applyFont="1" applyFill="1" applyBorder="1" applyAlignment="1">
      <alignment horizontal="right" wrapText="1" indent="1"/>
    </xf>
    <xf numFmtId="0" fontId="34" fillId="33" borderId="11" xfId="0" applyFont="1" applyFill="1" applyBorder="1" applyAlignment="1">
      <alignment horizontal="right" wrapText="1"/>
    </xf>
    <xf numFmtId="0" fontId="45" fillId="33" borderId="11" xfId="0" applyFont="1" applyFill="1" applyBorder="1" applyAlignment="1">
      <alignment horizontal="right" wrapText="1"/>
    </xf>
    <xf numFmtId="0" fontId="40" fillId="0" borderId="0" xfId="0" applyFont="1" applyAlignment="1">
      <alignment horizontal="left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right" wrapText="1"/>
    </xf>
    <xf numFmtId="0" fontId="35" fillId="33" borderId="11" xfId="0" applyFont="1" applyFill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46" fillId="33" borderId="11" xfId="0" applyFont="1" applyFill="1" applyBorder="1" applyAlignment="1">
      <alignment wrapText="1"/>
    </xf>
    <xf numFmtId="4" fontId="46" fillId="33" borderId="11" xfId="0" applyNumberFormat="1" applyFont="1" applyFill="1" applyBorder="1" applyAlignment="1">
      <alignment wrapText="1"/>
    </xf>
    <xf numFmtId="4" fontId="37" fillId="33" borderId="11" xfId="0" applyNumberFormat="1" applyFont="1" applyFill="1" applyBorder="1" applyAlignment="1">
      <alignment wrapText="1"/>
    </xf>
    <xf numFmtId="4" fontId="34" fillId="33" borderId="11" xfId="0" applyNumberFormat="1" applyFont="1" applyFill="1" applyBorder="1" applyAlignment="1">
      <alignment wrapText="1"/>
    </xf>
    <xf numFmtId="4" fontId="10" fillId="6" borderId="5" xfId="10" applyNumberFormat="1" applyAlignment="1">
      <alignment wrapText="1"/>
    </xf>
    <xf numFmtId="0" fontId="10" fillId="6" borderId="5" xfId="10" applyAlignment="1">
      <alignment horizontal="right" wrapText="1"/>
    </xf>
    <xf numFmtId="0" fontId="10" fillId="6" borderId="5" xfId="10" applyAlignment="1">
      <alignment horizontal="center" wrapText="1"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left" shrinkToFit="1"/>
    </xf>
    <xf numFmtId="0" fontId="49" fillId="0" borderId="0" xfId="42"/>
    <xf numFmtId="0" fontId="49" fillId="37" borderId="22" xfId="42" applyNumberFormat="1" applyFont="1" applyFill="1" applyBorder="1" applyAlignment="1" applyProtection="1">
      <alignment wrapText="1"/>
      <protection locked="0"/>
    </xf>
    <xf numFmtId="2" fontId="52" fillId="38" borderId="22" xfId="42" applyNumberFormat="1" applyFont="1" applyFill="1" applyBorder="1" applyAlignment="1" applyProtection="1">
      <alignment horizontal="right" vertical="center" wrapText="1"/>
    </xf>
    <xf numFmtId="0" fontId="51" fillId="37" borderId="22" xfId="42" applyNumberFormat="1" applyFont="1" applyFill="1" applyBorder="1" applyAlignment="1" applyProtection="1">
      <alignment horizontal="right" vertical="center" wrapText="1"/>
    </xf>
    <xf numFmtId="0" fontId="7" fillId="3" borderId="22" xfId="7" applyNumberFormat="1" applyBorder="1" applyAlignment="1" applyProtection="1">
      <alignment horizontal="right" vertical="center" wrapText="1"/>
    </xf>
    <xf numFmtId="2" fontId="7" fillId="3" borderId="22" xfId="7" applyNumberFormat="1" applyBorder="1" applyAlignment="1" applyProtection="1">
      <alignment horizontal="right" vertical="center" wrapText="1"/>
    </xf>
    <xf numFmtId="0" fontId="50" fillId="37" borderId="22" xfId="42" applyNumberFormat="1" applyFont="1" applyFill="1" applyBorder="1" applyAlignment="1" applyProtection="1">
      <alignment horizontal="right" vertical="center" wrapText="1"/>
    </xf>
    <xf numFmtId="0" fontId="33" fillId="0" borderId="22" xfId="0" applyFont="1" applyBorder="1" applyAlignment="1">
      <alignment horizontal="left" wrapText="1"/>
    </xf>
    <xf numFmtId="0" fontId="49" fillId="37" borderId="22" xfId="42" applyNumberFormat="1" applyFont="1" applyFill="1" applyBorder="1" applyAlignment="1" applyProtection="1">
      <alignment shrinkToFit="1"/>
      <protection locked="0"/>
    </xf>
    <xf numFmtId="0" fontId="55" fillId="37" borderId="22" xfId="42" applyNumberFormat="1" applyFont="1" applyFill="1" applyBorder="1" applyAlignment="1" applyProtection="1">
      <alignment wrapText="1"/>
      <protection locked="0"/>
    </xf>
    <xf numFmtId="0" fontId="51" fillId="8" borderId="8" xfId="15" applyNumberFormat="1" applyFont="1" applyAlignment="1" applyProtection="1">
      <alignment horizontal="right" vertical="center" wrapText="1"/>
    </xf>
    <xf numFmtId="2" fontId="52" fillId="38" borderId="22" xfId="43" applyNumberFormat="1" applyFont="1" applyFill="1" applyBorder="1" applyAlignment="1" applyProtection="1">
      <alignment horizontal="right" vertical="center" wrapText="1"/>
    </xf>
    <xf numFmtId="3" fontId="46" fillId="33" borderId="11" xfId="0" applyNumberFormat="1" applyFont="1" applyFill="1" applyBorder="1" applyAlignment="1">
      <alignment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4" fontId="51" fillId="37" borderId="22" xfId="42" applyNumberFormat="1" applyFont="1" applyFill="1" applyBorder="1" applyAlignment="1" applyProtection="1">
      <alignment horizontal="right" vertical="center" wrapText="1"/>
    </xf>
    <xf numFmtId="0" fontId="51" fillId="37" borderId="22" xfId="42" applyNumberFormat="1" applyFont="1" applyFill="1" applyBorder="1" applyAlignment="1" applyProtection="1">
      <alignment horizontal="right" vertical="center" wrapText="1"/>
    </xf>
    <xf numFmtId="4" fontId="50" fillId="37" borderId="22" xfId="42" applyNumberFormat="1" applyFont="1" applyFill="1" applyBorder="1" applyAlignment="1" applyProtection="1">
      <alignment horizontal="right" vertical="center" wrapText="1"/>
    </xf>
    <xf numFmtId="0" fontId="50" fillId="37" borderId="22" xfId="42" applyNumberFormat="1" applyFont="1" applyFill="1" applyBorder="1" applyAlignment="1" applyProtection="1">
      <alignment horizontal="right" vertical="center" wrapText="1"/>
    </xf>
    <xf numFmtId="4" fontId="53" fillId="37" borderId="22" xfId="42" applyNumberFormat="1" applyFont="1" applyFill="1" applyBorder="1" applyAlignment="1" applyProtection="1">
      <alignment horizontal="right" vertical="center" wrapText="1"/>
    </xf>
    <xf numFmtId="4" fontId="52" fillId="38" borderId="22" xfId="42" applyNumberFormat="1" applyFont="1" applyFill="1" applyBorder="1" applyAlignment="1" applyProtection="1">
      <alignment horizontal="right" vertical="center" wrapText="1"/>
    </xf>
    <xf numFmtId="4" fontId="7" fillId="3" borderId="22" xfId="7" applyNumberFormat="1" applyBorder="1" applyAlignment="1" applyProtection="1">
      <alignment horizontal="right" vertical="center" wrapText="1"/>
    </xf>
    <xf numFmtId="0" fontId="7" fillId="3" borderId="22" xfId="7" applyNumberFormat="1" applyBorder="1" applyAlignment="1" applyProtection="1">
      <alignment horizontal="right" vertical="center" wrapText="1"/>
    </xf>
    <xf numFmtId="0" fontId="51" fillId="8" borderId="8" xfId="15" applyNumberFormat="1" applyFont="1" applyAlignment="1" applyProtection="1">
      <alignment horizontal="right" vertical="center" wrapText="1"/>
    </xf>
    <xf numFmtId="4" fontId="51" fillId="37" borderId="22" xfId="42" applyNumberFormat="1" applyFont="1" applyFill="1" applyBorder="1" applyAlignment="1" applyProtection="1">
      <alignment horizontal="right" vertical="center" shrinkToFit="1"/>
    </xf>
    <xf numFmtId="0" fontId="33" fillId="0" borderId="0" xfId="0" applyFont="1" applyAlignment="1">
      <alignment horizontal="left" wrapText="1"/>
    </xf>
    <xf numFmtId="4" fontId="50" fillId="37" borderId="22" xfId="42" applyNumberFormat="1" applyFont="1" applyFill="1" applyBorder="1" applyAlignment="1" applyProtection="1">
      <alignment vertical="center" wrapText="1"/>
    </xf>
    <xf numFmtId="4" fontId="59" fillId="37" borderId="22" xfId="42" applyNumberFormat="1" applyFont="1" applyFill="1" applyBorder="1" applyAlignment="1" applyProtection="1">
      <alignment vertical="center" wrapText="1"/>
    </xf>
    <xf numFmtId="4" fontId="59" fillId="37" borderId="22" xfId="42" applyNumberFormat="1" applyFont="1" applyFill="1" applyBorder="1" applyAlignment="1" applyProtection="1">
      <alignment horizontal="right" vertical="center" wrapText="1"/>
    </xf>
    <xf numFmtId="4" fontId="53" fillId="39" borderId="22" xfId="42" applyNumberFormat="1" applyFont="1" applyFill="1" applyBorder="1" applyAlignment="1" applyProtection="1">
      <alignment vertical="center" wrapText="1"/>
    </xf>
    <xf numFmtId="4" fontId="53" fillId="37" borderId="22" xfId="42" applyNumberFormat="1" applyFont="1" applyFill="1" applyBorder="1" applyAlignment="1" applyProtection="1">
      <alignment vertical="center" wrapText="1"/>
    </xf>
    <xf numFmtId="4" fontId="53" fillId="37" borderId="22" xfId="42" applyNumberFormat="1" applyFont="1" applyFill="1" applyBorder="1" applyAlignment="1" applyProtection="1">
      <alignment horizontal="right" vertical="center"/>
    </xf>
    <xf numFmtId="4" fontId="50" fillId="39" borderId="22" xfId="42" applyNumberFormat="1" applyFont="1" applyFill="1" applyBorder="1" applyAlignment="1" applyProtection="1">
      <alignment horizontal="right" vertical="center" wrapText="1"/>
    </xf>
    <xf numFmtId="4" fontId="53" fillId="8" borderId="8" xfId="15" applyNumberFormat="1" applyFont="1" applyAlignment="1" applyProtection="1">
      <alignment horizontal="right" vertical="center" wrapText="1"/>
    </xf>
    <xf numFmtId="4" fontId="51" fillId="37" borderId="22" xfId="42" applyNumberFormat="1" applyFont="1" applyFill="1" applyBorder="1" applyAlignment="1" applyProtection="1">
      <alignment vertical="center" wrapText="1"/>
    </xf>
    <xf numFmtId="0" fontId="32" fillId="35" borderId="0" xfId="0" applyFont="1" applyFill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4" fontId="50" fillId="37" borderId="24" xfId="42" applyNumberFormat="1" applyFont="1" applyFill="1" applyBorder="1" applyAlignment="1" applyProtection="1">
      <alignment vertical="center" wrapText="1"/>
    </xf>
    <xf numFmtId="4" fontId="50" fillId="37" borderId="23" xfId="42" applyNumberFormat="1" applyFont="1" applyFill="1" applyBorder="1" applyAlignment="1" applyProtection="1">
      <alignment vertical="center" wrapText="1"/>
    </xf>
    <xf numFmtId="4" fontId="51" fillId="37" borderId="22" xfId="42" applyNumberFormat="1" applyFont="1" applyFill="1" applyBorder="1" applyAlignment="1" applyProtection="1">
      <alignment vertical="center" wrapText="1"/>
    </xf>
    <xf numFmtId="0" fontId="3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distributed" wrapText="1"/>
    </xf>
    <xf numFmtId="0" fontId="51" fillId="37" borderId="22" xfId="42" applyNumberFormat="1" applyFont="1" applyFill="1" applyBorder="1" applyAlignment="1" applyProtection="1">
      <alignment horizontal="left" vertical="center" wrapText="1"/>
    </xf>
    <xf numFmtId="0" fontId="50" fillId="37" borderId="22" xfId="42" applyNumberFormat="1" applyFont="1" applyFill="1" applyBorder="1" applyAlignment="1" applyProtection="1">
      <alignment horizontal="left" vertical="center" wrapText="1"/>
    </xf>
    <xf numFmtId="4" fontId="50" fillId="37" borderId="22" xfId="42" applyNumberFormat="1" applyFont="1" applyFill="1" applyBorder="1" applyAlignment="1" applyProtection="1">
      <alignment horizontal="right" vertical="center" wrapText="1"/>
    </xf>
    <xf numFmtId="0" fontId="50" fillId="37" borderId="22" xfId="42" applyNumberFormat="1" applyFont="1" applyFill="1" applyBorder="1" applyAlignment="1" applyProtection="1">
      <alignment horizontal="right" vertical="center" wrapText="1"/>
    </xf>
    <xf numFmtId="4" fontId="50" fillId="37" borderId="22" xfId="42" applyNumberFormat="1" applyFont="1" applyFill="1" applyBorder="1" applyAlignment="1" applyProtection="1">
      <alignment vertical="center" wrapText="1"/>
    </xf>
    <xf numFmtId="0" fontId="51" fillId="37" borderId="24" xfId="42" applyNumberFormat="1" applyFont="1" applyFill="1" applyBorder="1" applyAlignment="1" applyProtection="1">
      <alignment horizontal="left" vertical="center" wrapText="1"/>
    </xf>
    <xf numFmtId="0" fontId="51" fillId="37" borderId="25" xfId="42" applyNumberFormat="1" applyFont="1" applyFill="1" applyBorder="1" applyAlignment="1" applyProtection="1">
      <alignment horizontal="left" vertical="center" wrapText="1"/>
    </xf>
    <xf numFmtId="0" fontId="51" fillId="37" borderId="23" xfId="42" applyNumberFormat="1" applyFont="1" applyFill="1" applyBorder="1" applyAlignment="1" applyProtection="1">
      <alignment horizontal="left" vertical="center" wrapText="1"/>
    </xf>
    <xf numFmtId="4" fontId="53" fillId="37" borderId="24" xfId="42" applyNumberFormat="1" applyFont="1" applyFill="1" applyBorder="1" applyAlignment="1" applyProtection="1">
      <alignment horizontal="right" vertical="center" wrapText="1"/>
    </xf>
    <xf numFmtId="4" fontId="53" fillId="37" borderId="23" xfId="42" applyNumberFormat="1" applyFont="1" applyFill="1" applyBorder="1" applyAlignment="1" applyProtection="1">
      <alignment horizontal="right" vertical="center" wrapText="1"/>
    </xf>
    <xf numFmtId="4" fontId="51" fillId="37" borderId="24" xfId="42" applyNumberFormat="1" applyFont="1" applyFill="1" applyBorder="1" applyAlignment="1" applyProtection="1">
      <alignment vertical="center" wrapText="1"/>
    </xf>
    <xf numFmtId="4" fontId="51" fillId="37" borderId="23" xfId="42" applyNumberFormat="1" applyFont="1" applyFill="1" applyBorder="1" applyAlignment="1" applyProtection="1">
      <alignment vertical="center" wrapText="1"/>
    </xf>
    <xf numFmtId="4" fontId="49" fillId="39" borderId="24" xfId="42" applyNumberFormat="1" applyFont="1" applyFill="1" applyBorder="1" applyAlignment="1" applyProtection="1">
      <alignment wrapText="1"/>
      <protection locked="0"/>
    </xf>
    <xf numFmtId="4" fontId="49" fillId="39" borderId="23" xfId="42" applyNumberFormat="1" applyFont="1" applyFill="1" applyBorder="1" applyAlignment="1" applyProtection="1">
      <alignment wrapText="1"/>
      <protection locked="0"/>
    </xf>
    <xf numFmtId="0" fontId="50" fillId="37" borderId="22" xfId="42" applyNumberFormat="1" applyFont="1" applyFill="1" applyBorder="1" applyAlignment="1" applyProtection="1">
      <alignment horizontal="left" vertical="distributed" wrapText="1"/>
    </xf>
    <xf numFmtId="0" fontId="51" fillId="37" borderId="22" xfId="42" applyNumberFormat="1" applyFont="1" applyFill="1" applyBorder="1" applyAlignment="1" applyProtection="1">
      <alignment horizontal="left" vertical="distributed" wrapText="1"/>
    </xf>
    <xf numFmtId="4" fontId="51" fillId="37" borderId="22" xfId="42" applyNumberFormat="1" applyFont="1" applyFill="1" applyBorder="1" applyAlignment="1" applyProtection="1">
      <alignment horizontal="right" vertical="center" wrapText="1"/>
    </xf>
    <xf numFmtId="0" fontId="51" fillId="37" borderId="22" xfId="42" applyNumberFormat="1" applyFont="1" applyFill="1" applyBorder="1" applyAlignment="1" applyProtection="1">
      <alignment horizontal="right" vertical="center" wrapText="1"/>
    </xf>
    <xf numFmtId="4" fontId="53" fillId="37" borderId="22" xfId="42" applyNumberFormat="1" applyFont="1" applyFill="1" applyBorder="1" applyAlignment="1" applyProtection="1">
      <alignment horizontal="right" vertical="center" wrapText="1"/>
    </xf>
    <xf numFmtId="0" fontId="53" fillId="37" borderId="22" xfId="42" applyNumberFormat="1" applyFont="1" applyFill="1" applyBorder="1" applyAlignment="1" applyProtection="1">
      <alignment horizontal="right" vertical="center" wrapText="1"/>
    </xf>
    <xf numFmtId="4" fontId="7" fillId="3" borderId="22" xfId="7" applyNumberFormat="1" applyBorder="1" applyAlignment="1" applyProtection="1">
      <alignment vertical="center" wrapText="1"/>
    </xf>
    <xf numFmtId="0" fontId="8" fillId="4" borderId="22" xfId="8" applyNumberFormat="1" applyBorder="1" applyAlignment="1" applyProtection="1">
      <alignment horizontal="left" vertical="center" wrapText="1"/>
    </xf>
    <xf numFmtId="0" fontId="7" fillId="3" borderId="22" xfId="7" applyNumberFormat="1" applyBorder="1" applyAlignment="1" applyProtection="1">
      <alignment horizontal="left" vertical="center" wrapText="1"/>
    </xf>
    <xf numFmtId="0" fontId="7" fillId="40" borderId="22" xfId="7" applyNumberFormat="1" applyFill="1" applyBorder="1" applyAlignment="1" applyProtection="1">
      <alignment horizontal="left" vertical="center" wrapText="1"/>
    </xf>
    <xf numFmtId="4" fontId="7" fillId="3" borderId="22" xfId="7" applyNumberFormat="1" applyBorder="1" applyAlignment="1" applyProtection="1">
      <alignment horizontal="right" vertical="center" wrapText="1"/>
    </xf>
    <xf numFmtId="0" fontId="7" fillId="3" borderId="22" xfId="7" applyNumberFormat="1" applyBorder="1" applyAlignment="1" applyProtection="1">
      <alignment horizontal="right" vertical="center" wrapText="1"/>
    </xf>
    <xf numFmtId="0" fontId="7" fillId="3" borderId="22" xfId="7" applyNumberFormat="1" applyBorder="1" applyAlignment="1" applyProtection="1">
      <alignment horizontal="left" vertical="distributed" wrapText="1"/>
    </xf>
    <xf numFmtId="4" fontId="58" fillId="3" borderId="22" xfId="7" applyNumberFormat="1" applyFont="1" applyBorder="1" applyAlignment="1" applyProtection="1">
      <alignment horizontal="right" vertical="center" wrapText="1"/>
    </xf>
    <xf numFmtId="0" fontId="58" fillId="3" borderId="22" xfId="7" applyNumberFormat="1" applyFont="1" applyBorder="1" applyAlignment="1" applyProtection="1">
      <alignment horizontal="right" vertical="center" wrapText="1"/>
    </xf>
    <xf numFmtId="0" fontId="53" fillId="37" borderId="22" xfId="42" applyNumberFormat="1" applyFont="1" applyFill="1" applyBorder="1" applyAlignment="1" applyProtection="1">
      <alignment horizontal="left" vertical="distributed" wrapText="1"/>
    </xf>
    <xf numFmtId="0" fontId="7" fillId="3" borderId="22" xfId="7" applyNumberFormat="1" applyBorder="1" applyAlignment="1" applyProtection="1">
      <alignment horizontal="left" vertical="center" shrinkToFit="1"/>
    </xf>
    <xf numFmtId="4" fontId="53" fillId="39" borderId="22" xfId="42" applyNumberFormat="1" applyFont="1" applyFill="1" applyBorder="1" applyAlignment="1" applyProtection="1">
      <alignment vertical="center" wrapText="1"/>
    </xf>
    <xf numFmtId="0" fontId="57" fillId="39" borderId="22" xfId="42" applyNumberFormat="1" applyFont="1" applyFill="1" applyBorder="1" applyAlignment="1" applyProtection="1">
      <alignment horizontal="left" vertical="center" wrapText="1"/>
    </xf>
    <xf numFmtId="4" fontId="53" fillId="39" borderId="22" xfId="42" applyNumberFormat="1" applyFont="1" applyFill="1" applyBorder="1" applyAlignment="1" applyProtection="1">
      <alignment horizontal="right" vertical="center" wrapText="1"/>
    </xf>
    <xf numFmtId="0" fontId="53" fillId="39" borderId="22" xfId="42" applyNumberFormat="1" applyFont="1" applyFill="1" applyBorder="1" applyAlignment="1" applyProtection="1">
      <alignment horizontal="right" vertical="center" wrapText="1"/>
    </xf>
    <xf numFmtId="4" fontId="51" fillId="37" borderId="22" xfId="42" applyNumberFormat="1" applyFont="1" applyFill="1" applyBorder="1" applyAlignment="1" applyProtection="1">
      <alignment vertical="center" shrinkToFit="1"/>
    </xf>
    <xf numFmtId="0" fontId="51" fillId="37" borderId="22" xfId="42" applyNumberFormat="1" applyFont="1" applyFill="1" applyBorder="1" applyAlignment="1" applyProtection="1">
      <alignment horizontal="left" vertical="center" shrinkToFit="1"/>
    </xf>
    <xf numFmtId="0" fontId="51" fillId="37" borderId="22" xfId="42" applyNumberFormat="1" applyFont="1" applyFill="1" applyBorder="1" applyAlignment="1" applyProtection="1">
      <alignment horizontal="left" vertical="distributed" shrinkToFit="1"/>
    </xf>
    <xf numFmtId="4" fontId="51" fillId="37" borderId="22" xfId="42" applyNumberFormat="1" applyFont="1" applyFill="1" applyBorder="1" applyAlignment="1" applyProtection="1">
      <alignment horizontal="right" vertical="center" shrinkToFit="1"/>
    </xf>
    <xf numFmtId="0" fontId="51" fillId="37" borderId="22" xfId="42" applyNumberFormat="1" applyFont="1" applyFill="1" applyBorder="1" applyAlignment="1" applyProtection="1">
      <alignment horizontal="right" vertical="center" shrinkToFit="1"/>
    </xf>
    <xf numFmtId="4" fontId="60" fillId="40" borderId="24" xfId="42" applyNumberFormat="1" applyFont="1" applyFill="1" applyBorder="1" applyAlignment="1" applyProtection="1">
      <alignment horizontal="right" vertical="center" shrinkToFit="1"/>
    </xf>
    <xf numFmtId="4" fontId="60" fillId="40" borderId="23" xfId="42" applyNumberFormat="1" applyFont="1" applyFill="1" applyBorder="1" applyAlignment="1" applyProtection="1">
      <alignment horizontal="right" vertical="center" shrinkToFit="1"/>
    </xf>
    <xf numFmtId="4" fontId="53" fillId="37" borderId="22" xfId="42" applyNumberFormat="1" applyFont="1" applyFill="1" applyBorder="1" applyAlignment="1" applyProtection="1">
      <alignment vertical="center" wrapText="1"/>
    </xf>
    <xf numFmtId="0" fontId="51" fillId="8" borderId="8" xfId="15" applyNumberFormat="1" applyFont="1" applyAlignment="1" applyProtection="1">
      <alignment horizontal="left" vertical="center" wrapText="1"/>
    </xf>
    <xf numFmtId="0" fontId="51" fillId="8" borderId="8" xfId="15" applyNumberFormat="1" applyFont="1" applyAlignment="1" applyProtection="1">
      <alignment horizontal="right" vertical="center" wrapText="1"/>
    </xf>
    <xf numFmtId="4" fontId="51" fillId="8" borderId="8" xfId="15" applyNumberFormat="1" applyFont="1" applyAlignment="1" applyProtection="1">
      <alignment vertical="center" wrapText="1"/>
    </xf>
    <xf numFmtId="3" fontId="51" fillId="37" borderId="22" xfId="42" applyNumberFormat="1" applyFont="1" applyFill="1" applyBorder="1" applyAlignment="1" applyProtection="1">
      <alignment horizontal="right" vertical="center" wrapText="1"/>
    </xf>
    <xf numFmtId="0" fontId="54" fillId="37" borderId="22" xfId="42" applyNumberFormat="1" applyFont="1" applyFill="1" applyBorder="1" applyAlignment="1" applyProtection="1">
      <alignment horizontal="center" vertical="center" wrapText="1"/>
    </xf>
    <xf numFmtId="4" fontId="51" fillId="37" borderId="24" xfId="42" applyNumberFormat="1" applyFont="1" applyFill="1" applyBorder="1" applyAlignment="1" applyProtection="1">
      <alignment horizontal="right" vertical="center" wrapText="1"/>
    </xf>
    <xf numFmtId="4" fontId="51" fillId="37" borderId="23" xfId="42" applyNumberFormat="1" applyFont="1" applyFill="1" applyBorder="1" applyAlignment="1" applyProtection="1">
      <alignment horizontal="right" vertical="center" wrapText="1"/>
    </xf>
    <xf numFmtId="4" fontId="50" fillId="37" borderId="24" xfId="42" applyNumberFormat="1" applyFont="1" applyFill="1" applyBorder="1" applyAlignment="1" applyProtection="1">
      <alignment horizontal="right" vertical="center" wrapText="1"/>
    </xf>
    <xf numFmtId="4" fontId="50" fillId="37" borderId="23" xfId="42" applyNumberFormat="1" applyFont="1" applyFill="1" applyBorder="1" applyAlignment="1" applyProtection="1">
      <alignment horizontal="right" vertical="center" wrapText="1"/>
    </xf>
    <xf numFmtId="0" fontId="54" fillId="37" borderId="22" xfId="42" applyNumberFormat="1" applyFont="1" applyFill="1" applyBorder="1" applyAlignment="1" applyProtection="1">
      <alignment horizontal="left" vertical="center" wrapText="1"/>
    </xf>
    <xf numFmtId="0" fontId="56" fillId="37" borderId="22" xfId="42" applyNumberFormat="1" applyFont="1" applyFill="1" applyBorder="1" applyAlignment="1" applyProtection="1">
      <alignment horizontal="center" vertical="center" wrapText="1"/>
    </xf>
    <xf numFmtId="0" fontId="52" fillId="38" borderId="22" xfId="42" applyNumberFormat="1" applyFont="1" applyFill="1" applyBorder="1" applyAlignment="1" applyProtection="1">
      <alignment horizontal="left" vertical="center" wrapText="1"/>
    </xf>
    <xf numFmtId="4" fontId="52" fillId="38" borderId="22" xfId="42" applyNumberFormat="1" applyFont="1" applyFill="1" applyBorder="1" applyAlignment="1" applyProtection="1">
      <alignment horizontal="right" vertical="center" wrapText="1"/>
    </xf>
    <xf numFmtId="0" fontId="52" fillId="38" borderId="22" xfId="42" applyNumberFormat="1" applyFont="1" applyFill="1" applyBorder="1" applyAlignment="1" applyProtection="1">
      <alignment horizontal="right" vertical="center" wrapText="1"/>
    </xf>
    <xf numFmtId="4" fontId="52" fillId="38" borderId="22" xfId="42" applyNumberFormat="1" applyFont="1" applyFill="1" applyBorder="1" applyAlignment="1" applyProtection="1">
      <alignment vertical="center" wrapText="1"/>
    </xf>
    <xf numFmtId="0" fontId="8" fillId="39" borderId="22" xfId="8" applyNumberFormat="1" applyFill="1" applyBorder="1" applyAlignment="1" applyProtection="1">
      <alignment horizontal="left" vertical="center" wrapText="1"/>
    </xf>
    <xf numFmtId="0" fontId="59" fillId="37" borderId="22" xfId="42" applyNumberFormat="1" applyFont="1" applyFill="1" applyBorder="1" applyAlignment="1" applyProtection="1">
      <alignment horizontal="left" vertical="center" wrapText="1"/>
    </xf>
    <xf numFmtId="0" fontId="51" fillId="37" borderId="24" xfId="42" applyNumberFormat="1" applyFont="1" applyFill="1" applyBorder="1" applyAlignment="1" applyProtection="1">
      <alignment horizontal="right" vertical="center" wrapText="1"/>
    </xf>
    <xf numFmtId="0" fontId="51" fillId="37" borderId="23" xfId="42" applyNumberFormat="1" applyFont="1" applyFill="1" applyBorder="1" applyAlignment="1" applyProtection="1">
      <alignment horizontal="right" vertical="center" wrapText="1"/>
    </xf>
    <xf numFmtId="0" fontId="50" fillId="37" borderId="24" xfId="42" applyNumberFormat="1" applyFont="1" applyFill="1" applyBorder="1" applyAlignment="1" applyProtection="1">
      <alignment horizontal="left" vertical="center" wrapText="1"/>
    </xf>
    <xf numFmtId="0" fontId="50" fillId="37" borderId="23" xfId="42" applyNumberFormat="1" applyFont="1" applyFill="1" applyBorder="1" applyAlignment="1" applyProtection="1">
      <alignment horizontal="left" vertical="center" wrapText="1"/>
    </xf>
    <xf numFmtId="0" fontId="49" fillId="39" borderId="24" xfId="42" applyNumberFormat="1" applyFont="1" applyFill="1" applyBorder="1" applyAlignment="1" applyProtection="1">
      <alignment horizontal="left" wrapText="1"/>
      <protection locked="0"/>
    </xf>
    <xf numFmtId="0" fontId="49" fillId="39" borderId="25" xfId="42" applyNumberFormat="1" applyFont="1" applyFill="1" applyBorder="1" applyAlignment="1" applyProtection="1">
      <alignment horizontal="left" wrapText="1"/>
      <protection locked="0"/>
    </xf>
    <xf numFmtId="0" fontId="49" fillId="39" borderId="23" xfId="42" applyNumberFormat="1" applyFont="1" applyFill="1" applyBorder="1" applyAlignment="1" applyProtection="1">
      <alignment horizontal="left" wrapText="1"/>
      <protection locked="0"/>
    </xf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2" xr:uid="{6B31A629-E2F3-412E-BA8C-D83C1DCBB156}"/>
    <cellStyle name="Postotak" xfId="43" builtinId="5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colors>
    <mruColors>
      <color rgb="FFFFEDB3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opLeftCell="A15" workbookViewId="0">
      <selection activeCell="A11" sqref="A11"/>
    </sheetView>
  </sheetViews>
  <sheetFormatPr defaultColWidth="9.140625" defaultRowHeight="10.5"/>
  <cols>
    <col min="1" max="1" width="30.28515625" style="13" customWidth="1"/>
    <col min="2" max="5" width="12.7109375" style="13" customWidth="1"/>
    <col min="6" max="6" width="8.28515625" style="13" customWidth="1"/>
    <col min="7" max="7" width="9.42578125" style="13" customWidth="1"/>
    <col min="8" max="16384" width="9.140625" style="13"/>
  </cols>
  <sheetData>
    <row r="1" spans="1:7">
      <c r="A1" s="105" t="s">
        <v>291</v>
      </c>
      <c r="B1" s="106"/>
      <c r="C1" s="106"/>
      <c r="D1" s="106"/>
      <c r="E1" s="106"/>
      <c r="F1" s="106"/>
      <c r="G1" s="106"/>
    </row>
    <row r="2" spans="1:7" ht="34.5" customHeight="1">
      <c r="A2" s="106"/>
      <c r="B2" s="106"/>
      <c r="C2" s="106"/>
      <c r="D2" s="106"/>
      <c r="E2" s="106"/>
      <c r="F2" s="106"/>
      <c r="G2" s="106"/>
    </row>
    <row r="4" spans="1:7" ht="15">
      <c r="A4" s="107" t="s">
        <v>99</v>
      </c>
      <c r="B4" s="108"/>
      <c r="C4" s="108"/>
      <c r="D4" s="108"/>
      <c r="E4" s="108"/>
      <c r="F4" s="108"/>
      <c r="G4" s="108"/>
    </row>
    <row r="7" spans="1:7">
      <c r="A7" s="13" t="s">
        <v>98</v>
      </c>
    </row>
    <row r="10" spans="1:7" ht="16.5" customHeight="1">
      <c r="A10" s="102" t="s">
        <v>319</v>
      </c>
      <c r="B10" s="102"/>
      <c r="C10" s="102"/>
      <c r="D10" s="102"/>
      <c r="E10" s="102"/>
      <c r="F10" s="102"/>
      <c r="G10" s="102"/>
    </row>
    <row r="11" spans="1:7" ht="16.5" customHeight="1">
      <c r="A11" s="14"/>
      <c r="B11" s="14"/>
      <c r="C11" s="14"/>
      <c r="D11" s="14"/>
      <c r="E11" s="14"/>
      <c r="F11" s="14"/>
      <c r="G11" s="14"/>
    </row>
    <row r="12" spans="1:7">
      <c r="A12" s="13" t="s">
        <v>7</v>
      </c>
    </row>
    <row r="13" spans="1:7" s="15" customFormat="1" ht="11.25" thickBot="1">
      <c r="A13" s="13"/>
      <c r="B13" s="13"/>
      <c r="C13" s="13"/>
      <c r="D13" s="13"/>
      <c r="E13" s="13"/>
      <c r="F13" s="13"/>
      <c r="G13" s="13"/>
    </row>
    <row r="14" spans="1:7" ht="32.25" thickBot="1">
      <c r="A14" s="16" t="s">
        <v>0</v>
      </c>
      <c r="B14" s="16" t="s">
        <v>100</v>
      </c>
      <c r="C14" s="16" t="s">
        <v>97</v>
      </c>
      <c r="D14" s="16" t="s">
        <v>96</v>
      </c>
      <c r="E14" s="16" t="s">
        <v>101</v>
      </c>
      <c r="F14" s="16" t="s">
        <v>5</v>
      </c>
      <c r="G14" s="16" t="s">
        <v>6</v>
      </c>
    </row>
    <row r="15" spans="1:7" ht="11.25">
      <c r="A15" s="26" t="s">
        <v>8</v>
      </c>
      <c r="B15" s="18">
        <v>4450632</v>
      </c>
      <c r="C15" s="18">
        <v>4786950</v>
      </c>
      <c r="D15" s="18">
        <v>4786950</v>
      </c>
      <c r="E15" s="18">
        <v>2309594.41</v>
      </c>
      <c r="F15" s="18">
        <f>E15/B15*100</f>
        <v>51.893627916215046</v>
      </c>
      <c r="G15" s="19">
        <f>E15/D15*100</f>
        <v>48.24772370716218</v>
      </c>
    </row>
    <row r="16" spans="1:7" ht="11.25">
      <c r="A16" s="26" t="s">
        <v>25</v>
      </c>
      <c r="B16" s="30"/>
      <c r="C16" s="30"/>
      <c r="D16" s="30">
        <v>0</v>
      </c>
      <c r="E16" s="18"/>
      <c r="F16" s="18" t="e">
        <f>E16/B16*100</f>
        <v>#DIV/0!</v>
      </c>
      <c r="G16" s="19" t="e">
        <f t="shared" ref="G16:G20" si="0">E16/D16*100</f>
        <v>#DIV/0!</v>
      </c>
    </row>
    <row r="17" spans="1:7" ht="11.25">
      <c r="A17" s="26" t="s">
        <v>87</v>
      </c>
      <c r="B17" s="18">
        <f>SUM(B15:B16)</f>
        <v>4450632</v>
      </c>
      <c r="C17" s="18">
        <f>SUM(C15:C16)</f>
        <v>4786950</v>
      </c>
      <c r="D17" s="18">
        <f>SUM(D15:D16)</f>
        <v>4786950</v>
      </c>
      <c r="E17" s="18">
        <f>SUM(E15:E16)</f>
        <v>2309594.41</v>
      </c>
      <c r="F17" s="18">
        <f t="shared" ref="F17:F20" si="1">E17/B17*100</f>
        <v>51.893627916215046</v>
      </c>
      <c r="G17" s="19">
        <f t="shared" si="0"/>
        <v>48.24772370716218</v>
      </c>
    </row>
    <row r="18" spans="1:7" ht="11.25">
      <c r="A18" s="26" t="s">
        <v>27</v>
      </c>
      <c r="B18" s="18">
        <v>4386414</v>
      </c>
      <c r="C18" s="30">
        <v>4368950</v>
      </c>
      <c r="D18" s="30">
        <v>4368950</v>
      </c>
      <c r="E18" s="18">
        <v>2321149.11</v>
      </c>
      <c r="F18" s="18">
        <f t="shared" si="1"/>
        <v>52.916781452913476</v>
      </c>
      <c r="G18" s="19">
        <f t="shared" si="0"/>
        <v>53.128305656965622</v>
      </c>
    </row>
    <row r="19" spans="1:7" ht="22.5">
      <c r="A19" s="26" t="s">
        <v>73</v>
      </c>
      <c r="B19" s="18">
        <v>52600</v>
      </c>
      <c r="C19" s="30">
        <v>418000</v>
      </c>
      <c r="D19" s="30">
        <v>418000</v>
      </c>
      <c r="E19" s="18">
        <v>14374.87</v>
      </c>
      <c r="F19" s="18">
        <f t="shared" si="1"/>
        <v>27.328650190114068</v>
      </c>
      <c r="G19" s="19">
        <f t="shared" si="0"/>
        <v>3.4389641148325358</v>
      </c>
    </row>
    <row r="20" spans="1:7" ht="12" thickBot="1">
      <c r="A20" s="27" t="s">
        <v>88</v>
      </c>
      <c r="B20" s="21">
        <f>SUM(B18:B19)</f>
        <v>4439014</v>
      </c>
      <c r="C20" s="31">
        <f>SUM(C18:C19)</f>
        <v>4786950</v>
      </c>
      <c r="D20" s="31">
        <f>SUM(D18:D19)</f>
        <v>4786950</v>
      </c>
      <c r="E20" s="21">
        <f>SUM(E18:E19)</f>
        <v>2335523.98</v>
      </c>
      <c r="F20" s="18">
        <f t="shared" si="1"/>
        <v>52.613575447160109</v>
      </c>
      <c r="G20" s="19">
        <f t="shared" si="0"/>
        <v>48.789395753036899</v>
      </c>
    </row>
    <row r="21" spans="1:7" ht="12" thickBot="1">
      <c r="A21" s="28" t="s">
        <v>86</v>
      </c>
      <c r="B21" s="22">
        <f>B17-B20</f>
        <v>11618</v>
      </c>
      <c r="C21" s="22">
        <f t="shared" ref="C21:E21" si="2">C17-C20</f>
        <v>0</v>
      </c>
      <c r="D21" s="22">
        <f t="shared" si="2"/>
        <v>0</v>
      </c>
      <c r="E21" s="22">
        <f t="shared" si="2"/>
        <v>-25929.569999999832</v>
      </c>
      <c r="F21" s="22"/>
      <c r="G21" s="22"/>
    </row>
    <row r="22" spans="1:7">
      <c r="A22" s="15"/>
    </row>
    <row r="23" spans="1:7">
      <c r="A23" s="15"/>
    </row>
    <row r="24" spans="1:7">
      <c r="A24" s="15" t="s">
        <v>89</v>
      </c>
    </row>
    <row r="25" spans="1:7" ht="11.25" thickBot="1">
      <c r="A25" s="15"/>
    </row>
    <row r="26" spans="1:7" ht="32.25" thickBot="1">
      <c r="A26" s="16" t="s">
        <v>0</v>
      </c>
      <c r="B26" s="16" t="s">
        <v>100</v>
      </c>
      <c r="C26" s="16" t="s">
        <v>2</v>
      </c>
      <c r="D26" s="16" t="s">
        <v>3</v>
      </c>
      <c r="E26" s="16" t="s">
        <v>101</v>
      </c>
      <c r="F26" s="16" t="s">
        <v>5</v>
      </c>
      <c r="G26" s="16" t="s">
        <v>6</v>
      </c>
    </row>
    <row r="27" spans="1:7" ht="22.5">
      <c r="A27" s="26" t="s">
        <v>90</v>
      </c>
      <c r="B27" s="18">
        <v>0</v>
      </c>
      <c r="C27" s="17">
        <v>0</v>
      </c>
      <c r="D27" s="18">
        <v>0</v>
      </c>
      <c r="E27" s="18">
        <v>0</v>
      </c>
      <c r="F27" s="18" t="e">
        <f>E27/B27*100</f>
        <v>#DIV/0!</v>
      </c>
      <c r="G27" s="19"/>
    </row>
    <row r="28" spans="1:7" ht="23.25" thickBot="1">
      <c r="A28" s="26" t="s">
        <v>91</v>
      </c>
      <c r="B28" s="17">
        <v>0</v>
      </c>
      <c r="C28" s="17">
        <v>0</v>
      </c>
      <c r="D28" s="20">
        <v>0</v>
      </c>
      <c r="E28" s="20">
        <v>0</v>
      </c>
      <c r="F28" s="18"/>
      <c r="G28" s="19"/>
    </row>
    <row r="29" spans="1:7" ht="12" thickBot="1">
      <c r="A29" s="28" t="s">
        <v>92</v>
      </c>
      <c r="B29" s="22"/>
      <c r="C29" s="23"/>
      <c r="D29" s="22"/>
      <c r="E29" s="22">
        <v>0</v>
      </c>
      <c r="F29" s="22"/>
      <c r="G29" s="22"/>
    </row>
    <row r="30" spans="1:7">
      <c r="A30" s="15"/>
    </row>
    <row r="31" spans="1:7">
      <c r="A31" s="15"/>
    </row>
    <row r="32" spans="1:7" ht="21">
      <c r="A32" s="15" t="s">
        <v>93</v>
      </c>
    </row>
    <row r="33" spans="1:7" ht="11.25" thickBot="1">
      <c r="A33" s="15"/>
    </row>
    <row r="34" spans="1:7" ht="42.75" thickBot="1">
      <c r="A34" s="16" t="s">
        <v>0</v>
      </c>
      <c r="B34" s="16" t="s">
        <v>102</v>
      </c>
      <c r="C34" s="16" t="s">
        <v>2</v>
      </c>
      <c r="D34" s="16" t="s">
        <v>3</v>
      </c>
      <c r="E34" s="16" t="s">
        <v>101</v>
      </c>
      <c r="F34" s="16" t="s">
        <v>5</v>
      </c>
      <c r="G34" s="16" t="s">
        <v>6</v>
      </c>
    </row>
    <row r="35" spans="1:7" ht="11.25">
      <c r="A35" s="26" t="s">
        <v>95</v>
      </c>
      <c r="B35" s="18">
        <v>43545.120000000003</v>
      </c>
      <c r="C35" s="18">
        <v>0</v>
      </c>
      <c r="D35" s="18">
        <v>0</v>
      </c>
      <c r="E35" s="18"/>
      <c r="F35" s="18"/>
      <c r="G35" s="19" t="e">
        <f>E35/D35*100</f>
        <v>#DIV/0!</v>
      </c>
    </row>
    <row r="36" spans="1:7">
      <c r="A36" s="15"/>
    </row>
    <row r="37" spans="1:7">
      <c r="A37" s="15"/>
    </row>
    <row r="38" spans="1:7" ht="11.25" thickBot="1">
      <c r="A38" s="15"/>
    </row>
    <row r="39" spans="1:7" ht="39.75" customHeight="1" thickBot="1">
      <c r="A39" s="29" t="s">
        <v>94</v>
      </c>
      <c r="B39" s="24"/>
      <c r="C39" s="24"/>
      <c r="D39" s="24"/>
      <c r="E39" s="24"/>
      <c r="F39" s="25"/>
      <c r="G39" s="22" t="e">
        <f>E39/D39*100</f>
        <v>#DIV/0!</v>
      </c>
    </row>
    <row r="40" spans="1:7">
      <c r="A40" s="15"/>
    </row>
    <row r="41" spans="1:7">
      <c r="A41" s="15"/>
    </row>
    <row r="42" spans="1:7" ht="62.25" customHeight="1">
      <c r="A42" s="103" t="s">
        <v>105</v>
      </c>
      <c r="B42" s="103"/>
      <c r="C42" s="103"/>
      <c r="D42" s="103"/>
      <c r="E42" s="103"/>
      <c r="F42" s="103"/>
      <c r="G42" s="103"/>
    </row>
    <row r="43" spans="1:7" ht="10.5" customHeight="1">
      <c r="A43" s="104"/>
      <c r="B43" s="104"/>
      <c r="C43" s="104"/>
      <c r="D43" s="104"/>
      <c r="E43" s="104"/>
      <c r="F43" s="104"/>
      <c r="G43" s="104"/>
    </row>
    <row r="44" spans="1:7" ht="10.5" customHeight="1">
      <c r="A44" s="104"/>
      <c r="B44" s="104"/>
      <c r="C44" s="104"/>
      <c r="D44" s="104"/>
      <c r="E44" s="104"/>
      <c r="F44" s="104"/>
      <c r="G44" s="104"/>
    </row>
  </sheetData>
  <mergeCells count="6">
    <mergeCell ref="A10:G10"/>
    <mergeCell ref="A42:G42"/>
    <mergeCell ref="A43:G43"/>
    <mergeCell ref="A44:G44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"/>
  <sheetViews>
    <sheetView showGridLines="0" topLeftCell="A37" zoomScaleNormal="100" workbookViewId="0">
      <selection activeCell="E27" sqref="E27"/>
    </sheetView>
  </sheetViews>
  <sheetFormatPr defaultColWidth="8.85546875" defaultRowHeight="12"/>
  <cols>
    <col min="1" max="1" width="28" style="2" customWidth="1"/>
    <col min="2" max="2" width="13.140625" style="10" bestFit="1" customWidth="1"/>
    <col min="3" max="3" width="15.28515625" style="10" customWidth="1"/>
    <col min="4" max="4" width="14.42578125" style="10" customWidth="1"/>
    <col min="5" max="5" width="13.140625" style="10" bestFit="1" customWidth="1"/>
    <col min="6" max="6" width="9.140625" style="10" customWidth="1"/>
    <col min="7" max="7" width="7.85546875" style="10" customWidth="1"/>
    <col min="8" max="16384" width="8.85546875" style="7"/>
  </cols>
  <sheetData>
    <row r="1" spans="1:7" s="2" customFormat="1" ht="56.25" customHeight="1" thickBot="1">
      <c r="A1" s="1" t="s">
        <v>103</v>
      </c>
      <c r="B1" s="109" t="s">
        <v>104</v>
      </c>
      <c r="C1" s="110"/>
      <c r="D1" s="110"/>
      <c r="E1" s="110"/>
      <c r="F1" s="110"/>
      <c r="G1" s="111"/>
    </row>
    <row r="2" spans="1:7" ht="25.5" customHeight="1">
      <c r="A2" s="3" t="s">
        <v>0</v>
      </c>
      <c r="B2" s="41" t="s">
        <v>292</v>
      </c>
      <c r="C2" s="4" t="s">
        <v>117</v>
      </c>
      <c r="D2" s="4" t="s">
        <v>116</v>
      </c>
      <c r="E2" s="4" t="s">
        <v>106</v>
      </c>
      <c r="F2" s="5" t="s">
        <v>5</v>
      </c>
      <c r="G2" s="6" t="s">
        <v>6</v>
      </c>
    </row>
    <row r="3" spans="1:7">
      <c r="A3" s="3" t="s">
        <v>7</v>
      </c>
      <c r="B3" s="4"/>
      <c r="C3" s="4"/>
      <c r="D3" s="4"/>
      <c r="E3" s="4"/>
      <c r="F3" s="4"/>
      <c r="G3" s="9"/>
    </row>
    <row r="4" spans="1:7" s="44" customFormat="1" ht="12.75">
      <c r="A4" s="42" t="s">
        <v>8</v>
      </c>
      <c r="B4" s="43">
        <v>4450632</v>
      </c>
      <c r="C4" s="43">
        <v>4786950</v>
      </c>
      <c r="D4" s="43">
        <v>4786950</v>
      </c>
      <c r="E4" s="43">
        <v>2309594.41</v>
      </c>
      <c r="F4" s="43">
        <f>E4/B4*100</f>
        <v>51.893627916215046</v>
      </c>
      <c r="G4" s="43">
        <f>E4/D4*100</f>
        <v>48.24772370716218</v>
      </c>
    </row>
    <row r="5" spans="1:7" ht="18.75">
      <c r="A5" s="3" t="s">
        <v>9</v>
      </c>
      <c r="B5" s="4">
        <v>3875982</v>
      </c>
      <c r="C5" s="4">
        <v>3807000</v>
      </c>
      <c r="D5" s="4">
        <v>3807000</v>
      </c>
      <c r="E5" s="4">
        <v>1933266.41</v>
      </c>
      <c r="F5" s="9">
        <f>E5/B5*100</f>
        <v>49.878105987076303</v>
      </c>
      <c r="G5" s="9">
        <f>E5/D5*100</f>
        <v>50.781886262148667</v>
      </c>
    </row>
    <row r="6" spans="1:7" ht="18.75">
      <c r="A6" s="3" t="s">
        <v>10</v>
      </c>
      <c r="B6" s="4">
        <v>3875982</v>
      </c>
      <c r="C6" s="4">
        <v>3807000</v>
      </c>
      <c r="D6" s="4">
        <v>3807000</v>
      </c>
      <c r="E6" s="4">
        <v>1933266.41</v>
      </c>
      <c r="F6" s="4">
        <f t="shared" ref="F6:F26" si="0">E6/B6*100</f>
        <v>49.878105987076303</v>
      </c>
      <c r="G6" s="4">
        <f t="shared" ref="G6:G25" si="1">E6/D6*100</f>
        <v>50.781886262148667</v>
      </c>
    </row>
    <row r="7" spans="1:7" ht="29.25">
      <c r="A7" s="8" t="s">
        <v>11</v>
      </c>
      <c r="B7" s="9">
        <v>3854748</v>
      </c>
      <c r="C7" s="9">
        <v>3787000</v>
      </c>
      <c r="D7" s="9">
        <v>3787000</v>
      </c>
      <c r="E7" s="9">
        <v>1933034.76</v>
      </c>
      <c r="F7" s="9">
        <f t="shared" si="0"/>
        <v>50.146851622985466</v>
      </c>
      <c r="G7" s="9">
        <f t="shared" si="1"/>
        <v>51.043959862688148</v>
      </c>
    </row>
    <row r="8" spans="1:7" ht="29.25">
      <c r="A8" s="8" t="s">
        <v>12</v>
      </c>
      <c r="B8" s="9">
        <v>21234</v>
      </c>
      <c r="C8" s="9">
        <v>20000</v>
      </c>
      <c r="D8" s="9">
        <v>20000</v>
      </c>
      <c r="E8" s="9">
        <v>231.65</v>
      </c>
      <c r="F8" s="9">
        <f t="shared" si="0"/>
        <v>1.0909390599981161</v>
      </c>
      <c r="G8" s="9">
        <f t="shared" si="1"/>
        <v>1.15825</v>
      </c>
    </row>
    <row r="9" spans="1:7" ht="18.75">
      <c r="A9" s="3" t="s">
        <v>107</v>
      </c>
      <c r="B9" s="4"/>
      <c r="C9" s="4">
        <v>0</v>
      </c>
      <c r="D9" s="4">
        <v>0</v>
      </c>
      <c r="E9" s="4">
        <v>0</v>
      </c>
      <c r="F9" s="9" t="e">
        <f t="shared" si="0"/>
        <v>#DIV/0!</v>
      </c>
      <c r="G9" s="9" t="e">
        <f t="shared" si="1"/>
        <v>#DIV/0!</v>
      </c>
    </row>
    <row r="10" spans="1:7">
      <c r="A10" s="8" t="s">
        <v>108</v>
      </c>
      <c r="B10" s="9"/>
      <c r="C10" s="9">
        <v>0</v>
      </c>
      <c r="D10" s="9">
        <v>0</v>
      </c>
      <c r="E10" s="9">
        <v>0</v>
      </c>
      <c r="F10" s="9" t="e">
        <f t="shared" si="0"/>
        <v>#DIV/0!</v>
      </c>
      <c r="G10" s="9" t="e">
        <f t="shared" si="1"/>
        <v>#DIV/0!</v>
      </c>
    </row>
    <row r="11" spans="1:7">
      <c r="A11" s="3" t="s">
        <v>13</v>
      </c>
      <c r="B11" s="4"/>
      <c r="C11" s="4">
        <v>0</v>
      </c>
      <c r="D11" s="4">
        <v>0</v>
      </c>
      <c r="E11" s="4">
        <v>0</v>
      </c>
      <c r="F11" s="9" t="e">
        <f t="shared" si="0"/>
        <v>#DIV/0!</v>
      </c>
      <c r="G11" s="9" t="e">
        <f t="shared" si="1"/>
        <v>#DIV/0!</v>
      </c>
    </row>
    <row r="12" spans="1:7">
      <c r="A12" s="3" t="s">
        <v>14</v>
      </c>
      <c r="B12" s="4"/>
      <c r="C12" s="4">
        <v>0</v>
      </c>
      <c r="D12" s="4">
        <v>0</v>
      </c>
      <c r="E12" s="4">
        <v>0</v>
      </c>
      <c r="F12" s="4" t="e">
        <f t="shared" si="0"/>
        <v>#DIV/0!</v>
      </c>
      <c r="G12" s="4" t="e">
        <f t="shared" si="1"/>
        <v>#DIV/0!</v>
      </c>
    </row>
    <row r="13" spans="1:7" ht="19.5">
      <c r="A13" s="8" t="s">
        <v>15</v>
      </c>
      <c r="B13" s="9"/>
      <c r="C13" s="9">
        <v>0</v>
      </c>
      <c r="D13" s="9">
        <v>0</v>
      </c>
      <c r="E13" s="9">
        <v>0</v>
      </c>
      <c r="F13" s="9" t="e">
        <f t="shared" si="0"/>
        <v>#DIV/0!</v>
      </c>
      <c r="G13" s="9" t="e">
        <f t="shared" si="1"/>
        <v>#DIV/0!</v>
      </c>
    </row>
    <row r="14" spans="1:7" ht="27.75">
      <c r="A14" s="3" t="s">
        <v>16</v>
      </c>
      <c r="B14" s="4"/>
      <c r="C14" s="4">
        <v>7000</v>
      </c>
      <c r="D14" s="4">
        <v>7000</v>
      </c>
      <c r="E14" s="4">
        <v>3252.17</v>
      </c>
      <c r="F14" s="9" t="e">
        <f t="shared" si="0"/>
        <v>#DIV/0!</v>
      </c>
      <c r="G14" s="9">
        <f t="shared" si="1"/>
        <v>46.459571428571429</v>
      </c>
    </row>
    <row r="15" spans="1:7">
      <c r="A15" s="3" t="s">
        <v>17</v>
      </c>
      <c r="B15" s="4">
        <v>7886</v>
      </c>
      <c r="C15" s="4">
        <v>7000</v>
      </c>
      <c r="D15" s="4">
        <v>7000</v>
      </c>
      <c r="E15" s="4">
        <v>3252.17</v>
      </c>
      <c r="F15" s="4">
        <f t="shared" si="0"/>
        <v>41.23979203652042</v>
      </c>
      <c r="G15" s="4">
        <f t="shared" si="1"/>
        <v>46.459571428571429</v>
      </c>
    </row>
    <row r="16" spans="1:7">
      <c r="A16" s="8" t="s">
        <v>18</v>
      </c>
      <c r="B16" s="9">
        <v>7886</v>
      </c>
      <c r="C16" s="9">
        <v>7000</v>
      </c>
      <c r="D16" s="9">
        <v>7000</v>
      </c>
      <c r="E16" s="9">
        <v>3252.17</v>
      </c>
      <c r="F16" s="9">
        <f t="shared" si="0"/>
        <v>41.23979203652042</v>
      </c>
      <c r="G16" s="9">
        <f t="shared" si="1"/>
        <v>46.459571428571429</v>
      </c>
    </row>
    <row r="17" spans="1:7" ht="36.75">
      <c r="A17" s="3" t="s">
        <v>19</v>
      </c>
      <c r="B17" s="4">
        <v>2649</v>
      </c>
      <c r="C17" s="4">
        <v>4650</v>
      </c>
      <c r="D17" s="4">
        <v>4650</v>
      </c>
      <c r="E17" s="4">
        <v>17490.82</v>
      </c>
      <c r="F17" s="9">
        <f t="shared" si="0"/>
        <v>660.28010570026424</v>
      </c>
      <c r="G17" s="9">
        <f t="shared" si="1"/>
        <v>376.14666666666665</v>
      </c>
    </row>
    <row r="18" spans="1:7" ht="18.75">
      <c r="A18" s="3" t="s">
        <v>20</v>
      </c>
      <c r="B18" s="4">
        <v>2649</v>
      </c>
      <c r="C18" s="4">
        <v>2650</v>
      </c>
      <c r="D18" s="4">
        <v>2650</v>
      </c>
      <c r="E18" s="4">
        <v>2647.6</v>
      </c>
      <c r="F18" s="4">
        <f t="shared" si="0"/>
        <v>99.947149867874657</v>
      </c>
      <c r="G18" s="4">
        <f t="shared" si="1"/>
        <v>99.909433962264146</v>
      </c>
    </row>
    <row r="19" spans="1:7">
      <c r="A19" s="8" t="s">
        <v>21</v>
      </c>
      <c r="B19" s="9">
        <v>2649</v>
      </c>
      <c r="C19" s="9">
        <v>2650</v>
      </c>
      <c r="D19" s="9">
        <v>2650</v>
      </c>
      <c r="E19" s="9">
        <v>2647.6</v>
      </c>
      <c r="F19" s="9">
        <f t="shared" si="0"/>
        <v>99.947149867874657</v>
      </c>
      <c r="G19" s="9">
        <f t="shared" si="1"/>
        <v>99.909433962264146</v>
      </c>
    </row>
    <row r="20" spans="1:7" ht="27.75">
      <c r="A20" s="3" t="s">
        <v>22</v>
      </c>
      <c r="B20" s="4">
        <v>31325</v>
      </c>
      <c r="C20" s="4">
        <v>2000</v>
      </c>
      <c r="D20" s="4">
        <v>2000</v>
      </c>
      <c r="E20" s="4">
        <v>0</v>
      </c>
      <c r="F20" s="4">
        <f t="shared" si="0"/>
        <v>0</v>
      </c>
      <c r="G20" s="4">
        <f t="shared" si="1"/>
        <v>0</v>
      </c>
    </row>
    <row r="21" spans="1:7">
      <c r="A21" s="8" t="s">
        <v>23</v>
      </c>
      <c r="B21" s="9">
        <v>0</v>
      </c>
      <c r="C21" s="9">
        <v>2000</v>
      </c>
      <c r="D21" s="9">
        <v>2000</v>
      </c>
      <c r="E21" s="9">
        <v>700</v>
      </c>
      <c r="F21" s="9" t="e">
        <f t="shared" si="0"/>
        <v>#DIV/0!</v>
      </c>
      <c r="G21" s="9">
        <f t="shared" si="1"/>
        <v>35</v>
      </c>
    </row>
    <row r="22" spans="1:7" ht="12.75" customHeight="1">
      <c r="A22" s="8" t="s">
        <v>24</v>
      </c>
      <c r="B22" s="9">
        <v>31325</v>
      </c>
      <c r="C22" s="9">
        <v>0</v>
      </c>
      <c r="D22" s="9">
        <v>0</v>
      </c>
      <c r="E22" s="9">
        <v>14143.22</v>
      </c>
      <c r="F22" s="9">
        <f t="shared" si="0"/>
        <v>45.149944134078211</v>
      </c>
      <c r="G22" s="9" t="e">
        <f t="shared" si="1"/>
        <v>#DIV/0!</v>
      </c>
    </row>
    <row r="23" spans="1:7" ht="41.25" customHeight="1">
      <c r="A23" s="48" t="s">
        <v>82</v>
      </c>
      <c r="B23" s="4">
        <v>532790</v>
      </c>
      <c r="C23" s="4">
        <v>968300</v>
      </c>
      <c r="D23" s="4">
        <v>968300</v>
      </c>
      <c r="E23" s="4">
        <v>355858.01</v>
      </c>
      <c r="F23" s="9">
        <f t="shared" si="0"/>
        <v>66.791420634771669</v>
      </c>
      <c r="G23" s="9">
        <f t="shared" si="1"/>
        <v>36.750801404523394</v>
      </c>
    </row>
    <row r="24" spans="1:7" ht="27.75">
      <c r="A24" s="3" t="s">
        <v>84</v>
      </c>
      <c r="B24" s="4"/>
      <c r="C24" s="4">
        <v>968300</v>
      </c>
      <c r="D24" s="4">
        <v>968300</v>
      </c>
      <c r="E24" s="4">
        <v>355585.01</v>
      </c>
      <c r="F24" s="4" t="e">
        <f t="shared" si="0"/>
        <v>#DIV/0!</v>
      </c>
      <c r="G24" s="4">
        <f t="shared" si="1"/>
        <v>36.722607662914385</v>
      </c>
    </row>
    <row r="25" spans="1:7" ht="19.5">
      <c r="A25" s="8" t="s">
        <v>83</v>
      </c>
      <c r="B25" s="9"/>
      <c r="C25" s="9">
        <v>585300</v>
      </c>
      <c r="D25" s="9">
        <v>585300</v>
      </c>
      <c r="E25" s="9">
        <v>355585.01</v>
      </c>
      <c r="F25" s="9" t="e">
        <f t="shared" si="0"/>
        <v>#DIV/0!</v>
      </c>
      <c r="G25" s="9">
        <f t="shared" si="1"/>
        <v>60.752607209977796</v>
      </c>
    </row>
    <row r="26" spans="1:7" ht="19.5">
      <c r="A26" s="8" t="s">
        <v>85</v>
      </c>
      <c r="B26" s="9">
        <v>0</v>
      </c>
      <c r="C26" s="9">
        <v>383000</v>
      </c>
      <c r="D26" s="9">
        <v>383000</v>
      </c>
      <c r="E26" s="9"/>
      <c r="F26" s="9" t="e">
        <f t="shared" si="0"/>
        <v>#DIV/0!</v>
      </c>
      <c r="G26" s="9"/>
    </row>
    <row r="27" spans="1:7">
      <c r="A27" s="11" t="s">
        <v>26</v>
      </c>
      <c r="B27" s="12">
        <f>B4</f>
        <v>4450632</v>
      </c>
      <c r="C27" s="12">
        <f>C4</f>
        <v>4786950</v>
      </c>
      <c r="D27" s="12">
        <f>D4</f>
        <v>4786950</v>
      </c>
      <c r="E27" s="12">
        <f>E4</f>
        <v>2309594.41</v>
      </c>
      <c r="F27" s="12">
        <f>E27/B27*100</f>
        <v>51.893627916215046</v>
      </c>
      <c r="G27" s="12">
        <f>E27/D27*100</f>
        <v>48.24772370716218</v>
      </c>
    </row>
    <row r="28" spans="1:7">
      <c r="A28" s="34"/>
      <c r="B28" s="35"/>
      <c r="C28" s="35"/>
      <c r="D28" s="35"/>
      <c r="E28" s="35"/>
      <c r="F28" s="35"/>
      <c r="G28" s="35"/>
    </row>
    <row r="29" spans="1:7" s="46" customFormat="1" ht="11.25">
      <c r="A29" s="45" t="s">
        <v>27</v>
      </c>
      <c r="B29" s="41">
        <f>B30+B40+B72+B76+B79</f>
        <v>4386414</v>
      </c>
      <c r="C29" s="41">
        <f>C30+C40+C72+C76+C79</f>
        <v>4368950</v>
      </c>
      <c r="D29" s="41">
        <f>D30+D40+D72+D76+D79</f>
        <v>4368950</v>
      </c>
      <c r="E29" s="41">
        <f>E30+E40+E72+E76+E79</f>
        <v>2321149.1100000003</v>
      </c>
      <c r="F29" s="41">
        <f>E29/B29*100</f>
        <v>52.916781452913483</v>
      </c>
      <c r="G29" s="41">
        <f>E29/D29*100</f>
        <v>53.128305656965637</v>
      </c>
    </row>
    <row r="30" spans="1:7">
      <c r="A30" s="45" t="s">
        <v>28</v>
      </c>
      <c r="B30" s="41">
        <v>3584783</v>
      </c>
      <c r="C30" s="9">
        <v>3580500</v>
      </c>
      <c r="D30" s="9">
        <v>3580500</v>
      </c>
      <c r="E30" s="9">
        <v>1760972.36</v>
      </c>
      <c r="F30" s="9">
        <f>E30/B30*100</f>
        <v>49.123541369170745</v>
      </c>
      <c r="G30" s="9">
        <f>E30/D30*100</f>
        <v>49.182303030303032</v>
      </c>
    </row>
    <row r="31" spans="1:7">
      <c r="A31" s="3" t="s">
        <v>29</v>
      </c>
      <c r="B31" s="4">
        <v>2978204</v>
      </c>
      <c r="C31" s="4">
        <v>2987500</v>
      </c>
      <c r="D31" s="4">
        <v>2987500</v>
      </c>
      <c r="E31" s="4">
        <v>1473340.05</v>
      </c>
      <c r="F31" s="4">
        <f t="shared" ref="F31:F81" si="2">E31/B31*100</f>
        <v>49.47075653648978</v>
      </c>
      <c r="G31" s="4">
        <f t="shared" ref="G31:G78" si="3">E31/D31*100</f>
        <v>49.316821757322174</v>
      </c>
    </row>
    <row r="32" spans="1:7">
      <c r="A32" s="8" t="s">
        <v>30</v>
      </c>
      <c r="B32" s="9">
        <v>2947923</v>
      </c>
      <c r="C32" s="9">
        <v>2953500</v>
      </c>
      <c r="D32" s="9">
        <v>2953500</v>
      </c>
      <c r="E32" s="9">
        <v>1448631.37</v>
      </c>
      <c r="F32" s="9">
        <f t="shared" si="2"/>
        <v>49.140746552742392</v>
      </c>
      <c r="G32" s="9">
        <f t="shared" si="3"/>
        <v>49.047955645843913</v>
      </c>
    </row>
    <row r="33" spans="1:7">
      <c r="A33" s="8" t="s">
        <v>31</v>
      </c>
      <c r="B33" s="9">
        <v>17166</v>
      </c>
      <c r="C33" s="9">
        <v>18000</v>
      </c>
      <c r="D33" s="9">
        <v>18000</v>
      </c>
      <c r="E33" s="9">
        <v>16388.580000000002</v>
      </c>
      <c r="F33" s="9">
        <f t="shared" si="2"/>
        <v>95.471163928696271</v>
      </c>
      <c r="G33" s="9">
        <f t="shared" si="3"/>
        <v>91.047666666666672</v>
      </c>
    </row>
    <row r="34" spans="1:7">
      <c r="A34" s="8" t="s">
        <v>32</v>
      </c>
      <c r="B34" s="9">
        <v>13115</v>
      </c>
      <c r="C34" s="9">
        <v>16000</v>
      </c>
      <c r="D34" s="9">
        <v>16000</v>
      </c>
      <c r="E34" s="9">
        <v>8320.1</v>
      </c>
      <c r="F34" s="9">
        <f t="shared" si="2"/>
        <v>63.4395730080061</v>
      </c>
      <c r="G34" s="9">
        <f t="shared" si="3"/>
        <v>52.000624999999999</v>
      </c>
    </row>
    <row r="35" spans="1:7">
      <c r="A35" s="3" t="s">
        <v>33</v>
      </c>
      <c r="B35" s="4">
        <v>114572</v>
      </c>
      <c r="C35" s="4">
        <v>100000</v>
      </c>
      <c r="D35" s="4">
        <v>100000</v>
      </c>
      <c r="E35" s="4">
        <v>44093.43</v>
      </c>
      <c r="F35" s="4">
        <f t="shared" si="2"/>
        <v>38.485345459623645</v>
      </c>
      <c r="G35" s="4">
        <f t="shared" si="3"/>
        <v>44.093429999999998</v>
      </c>
    </row>
    <row r="36" spans="1:7">
      <c r="A36" s="8" t="s">
        <v>34</v>
      </c>
      <c r="B36" s="9">
        <v>114572</v>
      </c>
      <c r="C36" s="9">
        <v>100000</v>
      </c>
      <c r="D36" s="9">
        <v>100000</v>
      </c>
      <c r="E36" s="9">
        <v>44093.43</v>
      </c>
      <c r="F36" s="9">
        <f t="shared" si="2"/>
        <v>38.485345459623645</v>
      </c>
      <c r="G36" s="9">
        <f t="shared" si="3"/>
        <v>44.093429999999998</v>
      </c>
    </row>
    <row r="37" spans="1:7">
      <c r="A37" s="3" t="s">
        <v>35</v>
      </c>
      <c r="B37" s="4">
        <v>492007</v>
      </c>
      <c r="C37" s="4">
        <v>493000</v>
      </c>
      <c r="D37" s="4">
        <v>493000</v>
      </c>
      <c r="E37" s="4">
        <v>243538.88</v>
      </c>
      <c r="F37" s="4">
        <f t="shared" si="2"/>
        <v>49.499068102689598</v>
      </c>
      <c r="G37" s="4">
        <f t="shared" si="3"/>
        <v>49.399367139959431</v>
      </c>
    </row>
    <row r="38" spans="1:7" ht="19.5">
      <c r="A38" s="8" t="s">
        <v>36</v>
      </c>
      <c r="B38" s="9">
        <v>490087</v>
      </c>
      <c r="C38" s="9">
        <v>493000</v>
      </c>
      <c r="D38" s="9">
        <v>493000</v>
      </c>
      <c r="E38" s="9">
        <v>242760.83</v>
      </c>
      <c r="F38" s="9">
        <f t="shared" si="2"/>
        <v>49.534231677232818</v>
      </c>
      <c r="G38" s="9">
        <f t="shared" si="3"/>
        <v>49.241547667342793</v>
      </c>
    </row>
    <row r="39" spans="1:7" ht="19.5">
      <c r="A39" s="8" t="s">
        <v>37</v>
      </c>
      <c r="B39" s="9">
        <v>1020</v>
      </c>
      <c r="C39" s="9">
        <v>0</v>
      </c>
      <c r="D39" s="9">
        <v>0</v>
      </c>
      <c r="E39" s="9">
        <v>778.05</v>
      </c>
      <c r="F39" s="9">
        <f t="shared" si="2"/>
        <v>76.27941176470587</v>
      </c>
      <c r="G39" s="9" t="e">
        <f t="shared" si="3"/>
        <v>#DIV/0!</v>
      </c>
    </row>
    <row r="40" spans="1:7" s="47" customFormat="1" ht="11.25">
      <c r="A40" s="45" t="s">
        <v>38</v>
      </c>
      <c r="B40" s="41">
        <v>758214</v>
      </c>
      <c r="C40" s="41">
        <v>764650</v>
      </c>
      <c r="D40" s="41">
        <v>764650</v>
      </c>
      <c r="E40" s="41">
        <v>535686.03</v>
      </c>
      <c r="F40" s="41">
        <f t="shared" si="2"/>
        <v>70.651033876979326</v>
      </c>
      <c r="G40" s="41">
        <f t="shared" si="3"/>
        <v>70.056369580853996</v>
      </c>
    </row>
    <row r="41" spans="1:7">
      <c r="A41" s="3" t="s">
        <v>39</v>
      </c>
      <c r="B41" s="4">
        <v>168188</v>
      </c>
      <c r="C41" s="4">
        <v>162500</v>
      </c>
      <c r="D41" s="4">
        <v>162500</v>
      </c>
      <c r="E41" s="4">
        <v>97278.66</v>
      </c>
      <c r="F41" s="4">
        <f t="shared" si="2"/>
        <v>57.839239422550961</v>
      </c>
      <c r="G41" s="4">
        <f t="shared" si="3"/>
        <v>59.863790769230775</v>
      </c>
    </row>
    <row r="42" spans="1:7">
      <c r="A42" s="8" t="s">
        <v>40</v>
      </c>
      <c r="B42" s="9">
        <v>2393</v>
      </c>
      <c r="C42" s="33">
        <v>3000</v>
      </c>
      <c r="D42" s="33">
        <v>3000</v>
      </c>
      <c r="E42" s="9">
        <v>5897.8</v>
      </c>
      <c r="F42" s="9">
        <f t="shared" si="2"/>
        <v>246.46050982030926</v>
      </c>
      <c r="G42" s="9">
        <f t="shared" si="3"/>
        <v>196.59333333333333</v>
      </c>
    </row>
    <row r="43" spans="1:7" ht="19.5">
      <c r="A43" s="8" t="s">
        <v>41</v>
      </c>
      <c r="B43" s="9">
        <v>165173</v>
      </c>
      <c r="C43" s="33">
        <v>157000</v>
      </c>
      <c r="D43" s="33">
        <v>157000</v>
      </c>
      <c r="E43" s="9">
        <v>90778.86</v>
      </c>
      <c r="F43" s="9">
        <f t="shared" si="2"/>
        <v>54.959866321977572</v>
      </c>
      <c r="G43" s="9">
        <f t="shared" si="3"/>
        <v>57.820929936305731</v>
      </c>
    </row>
    <row r="44" spans="1:7">
      <c r="A44" s="8" t="s">
        <v>42</v>
      </c>
      <c r="B44" s="9"/>
      <c r="C44" s="33">
        <v>1000</v>
      </c>
      <c r="D44" s="33">
        <v>1000</v>
      </c>
      <c r="E44" s="9"/>
      <c r="F44" s="9" t="e">
        <f t="shared" si="2"/>
        <v>#DIV/0!</v>
      </c>
      <c r="G44" s="9">
        <f t="shared" si="3"/>
        <v>0</v>
      </c>
    </row>
    <row r="45" spans="1:7">
      <c r="A45" s="8" t="s">
        <v>293</v>
      </c>
      <c r="B45" s="9">
        <v>622</v>
      </c>
      <c r="C45" s="33">
        <v>1500</v>
      </c>
      <c r="D45" s="33">
        <v>1500</v>
      </c>
      <c r="E45" s="9">
        <v>602</v>
      </c>
      <c r="F45" s="9"/>
      <c r="G45" s="9"/>
    </row>
    <row r="46" spans="1:7">
      <c r="A46" s="3" t="s">
        <v>43</v>
      </c>
      <c r="B46" s="4">
        <v>265530</v>
      </c>
      <c r="C46" s="4">
        <v>287500</v>
      </c>
      <c r="D46" s="4">
        <v>287500</v>
      </c>
      <c r="E46" s="4">
        <v>243958.49</v>
      </c>
      <c r="F46" s="4">
        <f t="shared" si="2"/>
        <v>91.876055436297207</v>
      </c>
      <c r="G46" s="4">
        <f t="shared" si="3"/>
        <v>84.85512695652173</v>
      </c>
    </row>
    <row r="47" spans="1:7" ht="19.5">
      <c r="A47" s="8" t="s">
        <v>44</v>
      </c>
      <c r="B47" s="9">
        <v>14963</v>
      </c>
      <c r="C47" s="33">
        <v>21000</v>
      </c>
      <c r="D47" s="33">
        <v>21000</v>
      </c>
      <c r="E47" s="9">
        <v>10092.719999999999</v>
      </c>
      <c r="F47" s="9">
        <f t="shared" si="2"/>
        <v>67.451179576288183</v>
      </c>
      <c r="G47" s="9">
        <f t="shared" si="3"/>
        <v>48.060571428571421</v>
      </c>
    </row>
    <row r="48" spans="1:7">
      <c r="A48" s="8" t="s">
        <v>45</v>
      </c>
      <c r="B48" s="9">
        <v>28944</v>
      </c>
      <c r="C48" s="33">
        <v>30000</v>
      </c>
      <c r="D48" s="33">
        <v>30000</v>
      </c>
      <c r="E48" s="9">
        <v>18889.54</v>
      </c>
      <c r="F48" s="9">
        <f t="shared" si="2"/>
        <v>65.262368711995578</v>
      </c>
      <c r="G48" s="9">
        <f t="shared" si="3"/>
        <v>62.965133333333334</v>
      </c>
    </row>
    <row r="49" spans="1:7">
      <c r="A49" s="8" t="s">
        <v>46</v>
      </c>
      <c r="B49" s="9">
        <v>214593</v>
      </c>
      <c r="C49" s="33">
        <v>218500</v>
      </c>
      <c r="D49" s="33">
        <v>218500</v>
      </c>
      <c r="E49" s="9">
        <v>187796.38</v>
      </c>
      <c r="F49" s="9">
        <f t="shared" si="2"/>
        <v>87.512817286677574</v>
      </c>
      <c r="G49" s="9">
        <f t="shared" si="3"/>
        <v>85.948000000000008</v>
      </c>
    </row>
    <row r="50" spans="1:7" ht="19.5">
      <c r="A50" s="8" t="s">
        <v>47</v>
      </c>
      <c r="B50" s="9">
        <v>6512</v>
      </c>
      <c r="C50" s="33">
        <v>10000</v>
      </c>
      <c r="D50" s="33">
        <v>10000</v>
      </c>
      <c r="E50" s="9">
        <v>26689.919999999998</v>
      </c>
      <c r="F50" s="9">
        <f t="shared" si="2"/>
        <v>409.85749385749381</v>
      </c>
      <c r="G50" s="9">
        <f t="shared" si="3"/>
        <v>266.89920000000001</v>
      </c>
    </row>
    <row r="51" spans="1:7">
      <c r="A51" s="8" t="s">
        <v>48</v>
      </c>
      <c r="B51" s="9">
        <v>518</v>
      </c>
      <c r="C51" s="33">
        <v>8000</v>
      </c>
      <c r="D51" s="33">
        <v>8000</v>
      </c>
      <c r="E51" s="9">
        <v>489.93</v>
      </c>
      <c r="F51" s="9">
        <f t="shared" si="2"/>
        <v>94.581081081081081</v>
      </c>
      <c r="G51" s="9">
        <f t="shared" si="3"/>
        <v>6.1241250000000003</v>
      </c>
    </row>
    <row r="52" spans="1:7" ht="19.5">
      <c r="A52" s="8" t="s">
        <v>49</v>
      </c>
      <c r="B52" s="9"/>
      <c r="C52" s="33"/>
      <c r="D52" s="33"/>
      <c r="E52" s="9"/>
      <c r="F52" s="9" t="e">
        <f t="shared" si="2"/>
        <v>#DIV/0!</v>
      </c>
      <c r="G52" s="9" t="e">
        <f t="shared" si="3"/>
        <v>#DIV/0!</v>
      </c>
    </row>
    <row r="53" spans="1:7">
      <c r="A53" s="3" t="s">
        <v>50</v>
      </c>
      <c r="B53" s="4">
        <v>249216</v>
      </c>
      <c r="C53" s="4">
        <v>285000</v>
      </c>
      <c r="D53" s="4">
        <v>285000</v>
      </c>
      <c r="E53" s="4">
        <v>131533.26999999999</v>
      </c>
      <c r="F53" s="4">
        <f t="shared" si="2"/>
        <v>52.77882238700564</v>
      </c>
      <c r="G53" s="4">
        <f t="shared" si="3"/>
        <v>46.152024561403508</v>
      </c>
    </row>
    <row r="54" spans="1:7">
      <c r="A54" s="8" t="s">
        <v>51</v>
      </c>
      <c r="B54" s="9">
        <v>160876</v>
      </c>
      <c r="C54" s="33">
        <v>186000</v>
      </c>
      <c r="D54" s="33">
        <v>186000</v>
      </c>
      <c r="E54" s="9">
        <v>98241.9</v>
      </c>
      <c r="F54" s="9">
        <f t="shared" si="2"/>
        <v>61.066846515328578</v>
      </c>
      <c r="G54" s="9">
        <f t="shared" si="3"/>
        <v>52.818225806451615</v>
      </c>
    </row>
    <row r="55" spans="1:7" ht="19.5">
      <c r="A55" s="8" t="s">
        <v>52</v>
      </c>
      <c r="B55" s="9">
        <v>36717</v>
      </c>
      <c r="C55" s="33">
        <v>35000</v>
      </c>
      <c r="D55" s="33">
        <v>35000</v>
      </c>
      <c r="E55" s="9">
        <v>5829.56</v>
      </c>
      <c r="F55" s="9">
        <f t="shared" si="2"/>
        <v>15.87700520195005</v>
      </c>
      <c r="G55" s="9">
        <f t="shared" si="3"/>
        <v>16.655885714285716</v>
      </c>
    </row>
    <row r="56" spans="1:7">
      <c r="A56" s="8" t="s">
        <v>53</v>
      </c>
      <c r="B56" s="9"/>
      <c r="C56" s="33">
        <v>2000</v>
      </c>
      <c r="D56" s="33">
        <v>2000</v>
      </c>
      <c r="E56" s="9"/>
      <c r="F56" s="9" t="e">
        <f t="shared" si="2"/>
        <v>#DIV/0!</v>
      </c>
      <c r="G56" s="9">
        <f t="shared" si="3"/>
        <v>0</v>
      </c>
    </row>
    <row r="57" spans="1:7">
      <c r="A57" s="8" t="s">
        <v>54</v>
      </c>
      <c r="B57" s="9">
        <v>21842</v>
      </c>
      <c r="C57" s="33">
        <v>25200</v>
      </c>
      <c r="D57" s="33">
        <v>25200</v>
      </c>
      <c r="E57" s="9">
        <v>13799.22</v>
      </c>
      <c r="F57" s="9">
        <f t="shared" si="2"/>
        <v>63.177456276897715</v>
      </c>
      <c r="G57" s="9">
        <f t="shared" si="3"/>
        <v>54.758809523809525</v>
      </c>
    </row>
    <row r="58" spans="1:7">
      <c r="A58" s="8" t="s">
        <v>109</v>
      </c>
      <c r="B58" s="9"/>
      <c r="C58" s="33"/>
      <c r="D58" s="33"/>
      <c r="E58" s="9"/>
      <c r="F58" s="9" t="e">
        <f t="shared" si="2"/>
        <v>#DIV/0!</v>
      </c>
      <c r="G58" s="9" t="e">
        <f t="shared" si="3"/>
        <v>#DIV/0!</v>
      </c>
    </row>
    <row r="59" spans="1:7">
      <c r="A59" s="8" t="s">
        <v>55</v>
      </c>
      <c r="B59" s="9">
        <v>11000</v>
      </c>
      <c r="C59" s="33">
        <v>13000</v>
      </c>
      <c r="D59" s="33">
        <v>13000</v>
      </c>
      <c r="E59" s="9">
        <v>4168.29</v>
      </c>
      <c r="F59" s="9">
        <f t="shared" si="2"/>
        <v>37.893545454545453</v>
      </c>
      <c r="G59" s="9">
        <f t="shared" si="3"/>
        <v>32.063769230769232</v>
      </c>
    </row>
    <row r="60" spans="1:7">
      <c r="A60" s="8" t="s">
        <v>56</v>
      </c>
      <c r="B60" s="9">
        <v>436</v>
      </c>
      <c r="C60" s="33">
        <v>600</v>
      </c>
      <c r="D60" s="33">
        <v>600</v>
      </c>
      <c r="E60" s="9">
        <v>464.3</v>
      </c>
      <c r="F60" s="9">
        <f t="shared" si="2"/>
        <v>106.4908256880734</v>
      </c>
      <c r="G60" s="9">
        <f t="shared" si="3"/>
        <v>77.38333333333334</v>
      </c>
    </row>
    <row r="61" spans="1:7">
      <c r="A61" s="8" t="s">
        <v>57</v>
      </c>
      <c r="B61" s="9">
        <v>18345</v>
      </c>
      <c r="C61" s="33">
        <v>18500</v>
      </c>
      <c r="D61" s="33">
        <v>18500</v>
      </c>
      <c r="E61" s="9">
        <v>9030</v>
      </c>
      <c r="F61" s="9">
        <f t="shared" si="2"/>
        <v>49.223221586263286</v>
      </c>
      <c r="G61" s="9">
        <f t="shared" si="3"/>
        <v>48.810810810810814</v>
      </c>
    </row>
    <row r="62" spans="1:7">
      <c r="A62" s="8" t="s">
        <v>58</v>
      </c>
      <c r="B62" s="9"/>
      <c r="C62" s="33">
        <v>4700</v>
      </c>
      <c r="D62" s="33">
        <v>4700</v>
      </c>
      <c r="E62" s="9"/>
      <c r="F62" s="9" t="e">
        <f t="shared" si="2"/>
        <v>#DIV/0!</v>
      </c>
      <c r="G62" s="9">
        <f t="shared" si="3"/>
        <v>0</v>
      </c>
    </row>
    <row r="63" spans="1:7" ht="18.75">
      <c r="A63" s="3" t="s">
        <v>59</v>
      </c>
      <c r="B63" s="4"/>
      <c r="C63" s="4"/>
      <c r="D63" s="4"/>
      <c r="E63" s="4"/>
      <c r="F63" s="4" t="e">
        <f t="shared" si="2"/>
        <v>#DIV/0!</v>
      </c>
      <c r="G63" s="4" t="e">
        <f t="shared" si="3"/>
        <v>#DIV/0!</v>
      </c>
    </row>
    <row r="64" spans="1:7" ht="19.5">
      <c r="A64" s="8" t="s">
        <v>60</v>
      </c>
      <c r="B64" s="9"/>
      <c r="C64" s="33"/>
      <c r="D64" s="33"/>
      <c r="E64" s="9"/>
      <c r="F64" s="9" t="e">
        <f t="shared" si="2"/>
        <v>#DIV/0!</v>
      </c>
      <c r="G64" s="9" t="e">
        <f t="shared" si="3"/>
        <v>#DIV/0!</v>
      </c>
    </row>
    <row r="65" spans="1:7" ht="18.75">
      <c r="A65" s="3" t="s">
        <v>61</v>
      </c>
      <c r="B65" s="4">
        <v>75281</v>
      </c>
      <c r="C65" s="4">
        <v>29650</v>
      </c>
      <c r="D65" s="4">
        <v>29650</v>
      </c>
      <c r="E65" s="4">
        <v>62915.61</v>
      </c>
      <c r="F65" s="4">
        <f t="shared" si="2"/>
        <v>83.574354750866746</v>
      </c>
      <c r="G65" s="4">
        <f t="shared" si="3"/>
        <v>212.19430016863407</v>
      </c>
    </row>
    <row r="66" spans="1:7">
      <c r="A66" s="8" t="s">
        <v>62</v>
      </c>
      <c r="B66" s="9">
        <v>12203</v>
      </c>
      <c r="C66" s="33">
        <v>12203</v>
      </c>
      <c r="D66" s="33">
        <v>12203</v>
      </c>
      <c r="E66" s="9">
        <v>12203</v>
      </c>
      <c r="F66" s="9">
        <f t="shared" si="2"/>
        <v>100</v>
      </c>
      <c r="G66" s="9">
        <f t="shared" si="3"/>
        <v>100</v>
      </c>
    </row>
    <row r="67" spans="1:7">
      <c r="A67" s="8" t="s">
        <v>294</v>
      </c>
      <c r="B67" s="9">
        <v>939</v>
      </c>
      <c r="C67" s="33">
        <v>1000</v>
      </c>
      <c r="D67" s="33">
        <v>1000</v>
      </c>
      <c r="E67" s="9"/>
      <c r="F67" s="9"/>
      <c r="G67" s="9"/>
    </row>
    <row r="68" spans="1:7">
      <c r="A68" s="8" t="s">
        <v>63</v>
      </c>
      <c r="B68" s="9">
        <v>1000</v>
      </c>
      <c r="C68" s="33">
        <v>1000</v>
      </c>
      <c r="D68" s="33">
        <v>1000</v>
      </c>
      <c r="E68" s="9">
        <v>800</v>
      </c>
      <c r="F68" s="9">
        <f t="shared" si="2"/>
        <v>80</v>
      </c>
      <c r="G68" s="9">
        <f t="shared" si="3"/>
        <v>80</v>
      </c>
    </row>
    <row r="69" spans="1:7">
      <c r="A69" s="8" t="s">
        <v>64</v>
      </c>
      <c r="B69" s="9">
        <v>10163</v>
      </c>
      <c r="C69" s="33">
        <v>10200</v>
      </c>
      <c r="D69" s="33">
        <v>10200</v>
      </c>
      <c r="E69" s="9">
        <v>5537.5</v>
      </c>
      <c r="F69" s="9">
        <f t="shared" si="2"/>
        <v>54.486864114926689</v>
      </c>
      <c r="G69" s="9">
        <f t="shared" si="3"/>
        <v>54.289215686274503</v>
      </c>
    </row>
    <row r="70" spans="1:7">
      <c r="A70" s="8" t="s">
        <v>65</v>
      </c>
      <c r="B70" s="9">
        <v>50976</v>
      </c>
      <c r="C70" s="33"/>
      <c r="D70" s="33"/>
      <c r="E70" s="9">
        <v>44375</v>
      </c>
      <c r="F70" s="9">
        <f t="shared" si="2"/>
        <v>87.050768989328304</v>
      </c>
      <c r="G70" s="9" t="e">
        <f t="shared" si="3"/>
        <v>#DIV/0!</v>
      </c>
    </row>
    <row r="71" spans="1:7">
      <c r="A71" s="8" t="s">
        <v>66</v>
      </c>
      <c r="B71" s="9"/>
      <c r="C71" s="33">
        <v>5247</v>
      </c>
      <c r="D71" s="33">
        <v>5247</v>
      </c>
      <c r="E71" s="9"/>
      <c r="F71" s="9" t="e">
        <f t="shared" si="2"/>
        <v>#DIV/0!</v>
      </c>
      <c r="G71" s="9">
        <f t="shared" si="3"/>
        <v>0</v>
      </c>
    </row>
    <row r="72" spans="1:7" s="47" customFormat="1" ht="11.25">
      <c r="A72" s="45" t="s">
        <v>67</v>
      </c>
      <c r="B72" s="41">
        <v>21700</v>
      </c>
      <c r="C72" s="41">
        <v>1800</v>
      </c>
      <c r="D72" s="41">
        <v>1800</v>
      </c>
      <c r="E72" s="41">
        <v>24490.720000000001</v>
      </c>
      <c r="F72" s="41">
        <f t="shared" si="2"/>
        <v>112.86046082949311</v>
      </c>
      <c r="G72" s="41">
        <f t="shared" si="3"/>
        <v>1360.5955555555556</v>
      </c>
    </row>
    <row r="73" spans="1:7">
      <c r="A73" s="3" t="s">
        <v>68</v>
      </c>
      <c r="B73" s="4">
        <v>21700</v>
      </c>
      <c r="C73" s="4">
        <v>1800</v>
      </c>
      <c r="D73" s="4">
        <v>1800</v>
      </c>
      <c r="E73" s="4">
        <v>1065.7</v>
      </c>
      <c r="F73" s="4">
        <f t="shared" si="2"/>
        <v>4.911059907834102</v>
      </c>
      <c r="G73" s="4">
        <f t="shared" si="3"/>
        <v>59.205555555555556</v>
      </c>
    </row>
    <row r="74" spans="1:7" ht="19.5">
      <c r="A74" s="8" t="s">
        <v>69</v>
      </c>
      <c r="B74" s="9">
        <v>1893</v>
      </c>
      <c r="C74" s="33">
        <v>1800</v>
      </c>
      <c r="D74" s="33">
        <v>1800</v>
      </c>
      <c r="E74" s="9">
        <v>1065.7</v>
      </c>
      <c r="F74" s="9">
        <f t="shared" si="2"/>
        <v>56.296883254094034</v>
      </c>
      <c r="G74" s="9">
        <f t="shared" si="3"/>
        <v>59.205555555555556</v>
      </c>
    </row>
    <row r="75" spans="1:7">
      <c r="A75" s="8" t="s">
        <v>295</v>
      </c>
      <c r="B75" s="9">
        <v>19807</v>
      </c>
      <c r="C75" s="33"/>
      <c r="D75" s="33"/>
      <c r="E75" s="9">
        <v>23425.02</v>
      </c>
      <c r="F75" s="9">
        <f t="shared" si="2"/>
        <v>118.26637047508457</v>
      </c>
      <c r="G75" s="9"/>
    </row>
    <row r="76" spans="1:7" s="47" customFormat="1" ht="33.75">
      <c r="A76" s="45" t="s">
        <v>70</v>
      </c>
      <c r="B76" s="41">
        <v>21717</v>
      </c>
      <c r="C76" s="41">
        <v>22000</v>
      </c>
      <c r="D76" s="41">
        <v>22000</v>
      </c>
      <c r="E76" s="41"/>
      <c r="F76" s="41">
        <f>E76/B76*100</f>
        <v>0</v>
      </c>
      <c r="G76" s="41">
        <f t="shared" si="3"/>
        <v>0</v>
      </c>
    </row>
    <row r="77" spans="1:7" ht="18.75">
      <c r="A77" s="3" t="s">
        <v>71</v>
      </c>
      <c r="B77" s="4">
        <v>21717</v>
      </c>
      <c r="C77" s="4">
        <v>22000</v>
      </c>
      <c r="D77" s="4">
        <v>22000</v>
      </c>
      <c r="E77" s="4"/>
      <c r="F77" s="4">
        <f t="shared" si="2"/>
        <v>0</v>
      </c>
      <c r="G77" s="4">
        <f t="shared" si="3"/>
        <v>0</v>
      </c>
    </row>
    <row r="78" spans="1:7" ht="19.5">
      <c r="A78" s="8" t="s">
        <v>72</v>
      </c>
      <c r="B78" s="9">
        <v>21717</v>
      </c>
      <c r="C78" s="9">
        <v>22000</v>
      </c>
      <c r="D78" s="9">
        <v>22000</v>
      </c>
      <c r="E78" s="9"/>
      <c r="F78" s="9">
        <f t="shared" si="2"/>
        <v>0</v>
      </c>
      <c r="G78" s="9">
        <f t="shared" si="3"/>
        <v>0</v>
      </c>
    </row>
    <row r="79" spans="1:7" s="47" customFormat="1" ht="11.25">
      <c r="A79" s="45" t="s">
        <v>110</v>
      </c>
      <c r="B79" s="41"/>
      <c r="C79" s="41"/>
      <c r="D79" s="41"/>
      <c r="E79" s="41"/>
      <c r="F79" s="41" t="e">
        <f t="shared" si="2"/>
        <v>#DIV/0!</v>
      </c>
      <c r="G79" s="41"/>
    </row>
    <row r="80" spans="1:7">
      <c r="A80" s="3" t="s">
        <v>111</v>
      </c>
      <c r="B80" s="4"/>
      <c r="C80" s="9"/>
      <c r="D80" s="9"/>
      <c r="E80" s="9"/>
      <c r="F80" s="9" t="e">
        <f t="shared" si="2"/>
        <v>#DIV/0!</v>
      </c>
      <c r="G80" s="9"/>
    </row>
    <row r="81" spans="1:7">
      <c r="A81" s="8" t="s">
        <v>112</v>
      </c>
      <c r="B81" s="9"/>
      <c r="C81" s="9"/>
      <c r="D81" s="9"/>
      <c r="E81" s="9"/>
      <c r="F81" s="9" t="e">
        <f t="shared" si="2"/>
        <v>#DIV/0!</v>
      </c>
      <c r="G81" s="9"/>
    </row>
    <row r="82" spans="1:7" s="46" customFormat="1" ht="22.5">
      <c r="A82" s="45" t="s">
        <v>73</v>
      </c>
      <c r="B82" s="41">
        <v>52600</v>
      </c>
      <c r="C82" s="41">
        <f>C83+C90</f>
        <v>418000</v>
      </c>
      <c r="D82" s="41">
        <f>D83+D90</f>
        <v>418000</v>
      </c>
      <c r="E82" s="41">
        <v>14374.87</v>
      </c>
      <c r="F82" s="41">
        <f>E82/B82*100</f>
        <v>27.328650190114068</v>
      </c>
      <c r="G82" s="41">
        <f>E82/D82*100</f>
        <v>3.4389641148325358</v>
      </c>
    </row>
    <row r="83" spans="1:7" s="49" customFormat="1" ht="24">
      <c r="A83" s="38" t="s">
        <v>74</v>
      </c>
      <c r="B83" s="4">
        <v>52600</v>
      </c>
      <c r="C83" s="4">
        <v>35000</v>
      </c>
      <c r="D83" s="4">
        <v>35000</v>
      </c>
      <c r="E83" s="4">
        <v>14374.87</v>
      </c>
      <c r="F83" s="4">
        <f>E83/B83*100</f>
        <v>27.328650190114068</v>
      </c>
      <c r="G83" s="4">
        <f t="shared" ref="G83:G94" si="4">E83/D83*100</f>
        <v>41.071057142857143</v>
      </c>
    </row>
    <row r="84" spans="1:7">
      <c r="A84" s="3" t="s">
        <v>75</v>
      </c>
      <c r="B84" s="4">
        <v>31325</v>
      </c>
      <c r="C84" s="4">
        <v>15000</v>
      </c>
      <c r="D84" s="4">
        <v>15000</v>
      </c>
      <c r="E84" s="4">
        <v>14143.22</v>
      </c>
      <c r="F84" s="4">
        <f t="shared" ref="F84:F94" si="5">E84/B84*100</f>
        <v>45.149944134078211</v>
      </c>
      <c r="G84" s="4">
        <f t="shared" si="4"/>
        <v>94.28813333333332</v>
      </c>
    </row>
    <row r="85" spans="1:7">
      <c r="A85" s="8" t="s">
        <v>76</v>
      </c>
      <c r="B85" s="9">
        <v>17725</v>
      </c>
      <c r="C85" s="33">
        <v>10000</v>
      </c>
      <c r="D85" s="33">
        <v>10000</v>
      </c>
      <c r="E85" s="9">
        <v>14143.22</v>
      </c>
      <c r="F85" s="9">
        <f t="shared" si="5"/>
        <v>79.792496473906908</v>
      </c>
      <c r="G85" s="9">
        <f t="shared" si="4"/>
        <v>141.43219999999999</v>
      </c>
    </row>
    <row r="86" spans="1:7">
      <c r="A86" s="8" t="s">
        <v>77</v>
      </c>
      <c r="B86" s="9">
        <v>13600</v>
      </c>
      <c r="C86" s="33">
        <v>3000</v>
      </c>
      <c r="D86" s="33">
        <v>3000</v>
      </c>
      <c r="E86" s="9"/>
      <c r="F86" s="9">
        <f t="shared" si="5"/>
        <v>0</v>
      </c>
      <c r="G86" s="9">
        <f t="shared" si="4"/>
        <v>0</v>
      </c>
    </row>
    <row r="87" spans="1:7" ht="19.5">
      <c r="A87" s="8" t="s">
        <v>78</v>
      </c>
      <c r="B87" s="9"/>
      <c r="C87" s="33">
        <v>2000</v>
      </c>
      <c r="D87" s="33">
        <v>2000</v>
      </c>
      <c r="E87" s="9"/>
      <c r="F87" s="9" t="e">
        <f t="shared" si="5"/>
        <v>#DIV/0!</v>
      </c>
      <c r="G87" s="9">
        <f t="shared" si="4"/>
        <v>0</v>
      </c>
    </row>
    <row r="88" spans="1:7" ht="18.75">
      <c r="A88" s="3" t="s">
        <v>79</v>
      </c>
      <c r="B88" s="4">
        <v>21275</v>
      </c>
      <c r="C88" s="4">
        <v>20000</v>
      </c>
      <c r="D88" s="4">
        <v>20000</v>
      </c>
      <c r="E88" s="4">
        <v>231.65</v>
      </c>
      <c r="F88" s="9">
        <f t="shared" si="5"/>
        <v>1.0888366627497064</v>
      </c>
      <c r="G88" s="4">
        <f t="shared" si="4"/>
        <v>1.15825</v>
      </c>
    </row>
    <row r="89" spans="1:7">
      <c r="A89" s="8" t="s">
        <v>80</v>
      </c>
      <c r="B89" s="9">
        <v>21275</v>
      </c>
      <c r="C89" s="33">
        <v>20000</v>
      </c>
      <c r="D89" s="33">
        <v>20000</v>
      </c>
      <c r="E89" s="9">
        <v>0</v>
      </c>
      <c r="F89" s="9">
        <f t="shared" si="5"/>
        <v>0</v>
      </c>
      <c r="G89" s="9">
        <f t="shared" si="4"/>
        <v>0</v>
      </c>
    </row>
    <row r="90" spans="1:7" s="46" customFormat="1" ht="16.5" customHeight="1">
      <c r="A90" s="48" t="s">
        <v>113</v>
      </c>
      <c r="B90" s="41"/>
      <c r="C90" s="50">
        <v>383000</v>
      </c>
      <c r="D90" s="50">
        <v>383000</v>
      </c>
      <c r="E90" s="41"/>
      <c r="F90" s="9" t="e">
        <f t="shared" si="5"/>
        <v>#DIV/0!</v>
      </c>
      <c r="G90" s="9">
        <f t="shared" si="4"/>
        <v>0</v>
      </c>
    </row>
    <row r="91" spans="1:7" ht="18.75">
      <c r="A91" s="3" t="s">
        <v>114</v>
      </c>
      <c r="B91" s="4"/>
      <c r="C91" s="33">
        <v>242000</v>
      </c>
      <c r="D91" s="33">
        <v>242000</v>
      </c>
      <c r="E91" s="4"/>
      <c r="F91" s="9" t="e">
        <f t="shared" si="5"/>
        <v>#DIV/0!</v>
      </c>
      <c r="G91" s="9">
        <f t="shared" si="4"/>
        <v>0</v>
      </c>
    </row>
    <row r="92" spans="1:7" ht="19.5">
      <c r="A92" s="8" t="s">
        <v>115</v>
      </c>
      <c r="B92" s="4"/>
      <c r="C92" s="33">
        <v>242000</v>
      </c>
      <c r="D92" s="33">
        <v>242000</v>
      </c>
      <c r="E92" s="4"/>
      <c r="F92" s="9"/>
      <c r="G92" s="9"/>
    </row>
    <row r="93" spans="1:7" ht="18.75">
      <c r="A93" s="3" t="s">
        <v>297</v>
      </c>
      <c r="B93" s="4"/>
      <c r="C93" s="33">
        <v>141000</v>
      </c>
      <c r="D93" s="33">
        <v>141000</v>
      </c>
      <c r="E93" s="4"/>
      <c r="F93" s="9"/>
      <c r="G93" s="9"/>
    </row>
    <row r="94" spans="1:7">
      <c r="A94" s="8" t="s">
        <v>296</v>
      </c>
      <c r="B94" s="9"/>
      <c r="C94" s="33">
        <v>141000</v>
      </c>
      <c r="D94" s="33">
        <v>141000</v>
      </c>
      <c r="E94" s="9"/>
      <c r="F94" s="9" t="e">
        <f t="shared" si="5"/>
        <v>#DIV/0!</v>
      </c>
      <c r="G94" s="9">
        <f t="shared" si="4"/>
        <v>0</v>
      </c>
    </row>
    <row r="95" spans="1:7">
      <c r="A95" s="11" t="s">
        <v>81</v>
      </c>
      <c r="B95" s="12">
        <f>SUM(B82,B29)</f>
        <v>4439014</v>
      </c>
      <c r="C95" s="12">
        <f>SUM(C82,C29)</f>
        <v>4786950</v>
      </c>
      <c r="D95" s="12">
        <f>SUM(D82,D29)</f>
        <v>4786950</v>
      </c>
      <c r="E95" s="12">
        <f>SUM(E82,E29)</f>
        <v>2335523.9800000004</v>
      </c>
      <c r="F95" s="12">
        <f>E95/B95*100</f>
        <v>52.613575447160123</v>
      </c>
      <c r="G95" s="12">
        <f>E95/D95*100</f>
        <v>48.789395753036914</v>
      </c>
    </row>
    <row r="98" spans="2:5">
      <c r="D98" s="32"/>
    </row>
    <row r="99" spans="2:5">
      <c r="B99" s="32"/>
      <c r="C99" s="32"/>
      <c r="D99" s="32"/>
      <c r="E99" s="32"/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workbookViewId="0">
      <selection activeCell="C9" sqref="C9"/>
    </sheetView>
  </sheetViews>
  <sheetFormatPr defaultColWidth="9.140625" defaultRowHeight="11.25"/>
  <cols>
    <col min="1" max="1" width="40.28515625" style="37" customWidth="1"/>
    <col min="2" max="2" width="16" style="37" customWidth="1"/>
    <col min="3" max="3" width="15.42578125" style="37" customWidth="1"/>
    <col min="4" max="4" width="15.140625" style="37" customWidth="1"/>
    <col min="5" max="5" width="14" style="37" customWidth="1"/>
    <col min="6" max="6" width="7.85546875" style="37" bestFit="1" customWidth="1"/>
    <col min="7" max="7" width="8.140625" style="37" customWidth="1"/>
    <col min="8" max="16384" width="9.140625" style="37"/>
  </cols>
  <sheetData>
    <row r="1" spans="1:7">
      <c r="A1" s="37" t="s">
        <v>118</v>
      </c>
    </row>
    <row r="2" spans="1:7" ht="15.75" thickBot="1">
      <c r="A2" s="115" t="s">
        <v>298</v>
      </c>
      <c r="B2" s="116"/>
      <c r="C2" s="116"/>
      <c r="D2" s="116"/>
      <c r="E2" s="116"/>
      <c r="F2" s="116"/>
    </row>
    <row r="3" spans="1:7" ht="27" customHeight="1" thickBot="1">
      <c r="A3" s="112" t="s">
        <v>131</v>
      </c>
      <c r="B3" s="113"/>
      <c r="C3" s="113"/>
      <c r="D3" s="113"/>
      <c r="E3" s="113"/>
      <c r="F3" s="114"/>
    </row>
    <row r="4" spans="1:7" ht="34.5" thickBo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</row>
    <row r="5" spans="1:7" ht="12">
      <c r="A5" s="38" t="s">
        <v>119</v>
      </c>
      <c r="B5" s="60">
        <f>B7+B10+B12+B14+B16</f>
        <v>4450632</v>
      </c>
      <c r="C5" s="60">
        <f>C7+C10+C12+C14+C16</f>
        <v>4786950</v>
      </c>
      <c r="D5" s="60">
        <f>D7+D10+D12+D14+D16</f>
        <v>4786950</v>
      </c>
      <c r="E5" s="60">
        <f>E7+E10+E12+E14+E16</f>
        <v>2309594.41</v>
      </c>
      <c r="F5" s="39">
        <f t="shared" ref="F5:F17" si="0">E5/B5*100</f>
        <v>51.893627916215046</v>
      </c>
      <c r="G5" s="40">
        <f t="shared" ref="G5:G17" si="1">E5/D5*100</f>
        <v>48.24772370716218</v>
      </c>
    </row>
    <row r="6" spans="1:7" ht="12">
      <c r="A6" s="38"/>
      <c r="B6" s="60"/>
      <c r="C6" s="60"/>
      <c r="D6" s="60"/>
      <c r="E6" s="60"/>
      <c r="F6" s="39"/>
      <c r="G6" s="40"/>
    </row>
    <row r="7" spans="1:7" s="53" customFormat="1" ht="12.75">
      <c r="A7" s="42" t="s">
        <v>121</v>
      </c>
      <c r="B7" s="61">
        <f>SUM(B8:B9)</f>
        <v>3875982</v>
      </c>
      <c r="C7" s="61">
        <f>SUM(C8:C9)</f>
        <v>3807000</v>
      </c>
      <c r="D7" s="61">
        <f>SUM(D8:D9)</f>
        <v>3807000</v>
      </c>
      <c r="E7" s="61">
        <f>SUM(E8:E9)</f>
        <v>1933266.41</v>
      </c>
      <c r="F7" s="51">
        <f t="shared" si="0"/>
        <v>49.878105987076303</v>
      </c>
      <c r="G7" s="52">
        <f t="shared" si="1"/>
        <v>50.781886262148667</v>
      </c>
    </row>
    <row r="8" spans="1:7" s="57" customFormat="1" ht="12">
      <c r="A8" s="54" t="s">
        <v>122</v>
      </c>
      <c r="B8" s="59">
        <v>3875982</v>
      </c>
      <c r="C8" s="59">
        <v>3807000</v>
      </c>
      <c r="D8" s="59">
        <v>3807000</v>
      </c>
      <c r="E8" s="59">
        <v>1933266.41</v>
      </c>
      <c r="F8" s="54">
        <f t="shared" si="0"/>
        <v>49.878105987076303</v>
      </c>
      <c r="G8" s="56">
        <f t="shared" si="1"/>
        <v>50.781886262148667</v>
      </c>
    </row>
    <row r="9" spans="1:7" s="57" customFormat="1" ht="12">
      <c r="A9" s="54" t="s">
        <v>123</v>
      </c>
      <c r="B9" s="59">
        <v>0</v>
      </c>
      <c r="C9" s="59"/>
      <c r="D9" s="59"/>
      <c r="E9" s="59"/>
      <c r="F9" s="54" t="e">
        <f t="shared" si="0"/>
        <v>#DIV/0!</v>
      </c>
      <c r="G9" s="56" t="e">
        <f t="shared" si="1"/>
        <v>#DIV/0!</v>
      </c>
    </row>
    <row r="10" spans="1:7" s="53" customFormat="1" ht="12.75">
      <c r="A10" s="42" t="s">
        <v>124</v>
      </c>
      <c r="B10" s="61">
        <v>7886</v>
      </c>
      <c r="C10" s="61">
        <v>7000</v>
      </c>
      <c r="D10" s="61">
        <v>7000</v>
      </c>
      <c r="E10" s="61">
        <v>3252.17</v>
      </c>
      <c r="F10" s="51">
        <f t="shared" si="0"/>
        <v>41.23979203652042</v>
      </c>
      <c r="G10" s="52">
        <f t="shared" si="1"/>
        <v>46.459571428571429</v>
      </c>
    </row>
    <row r="11" spans="1:7" s="57" customFormat="1" ht="12">
      <c r="A11" s="54" t="s">
        <v>125</v>
      </c>
      <c r="B11" s="59">
        <v>7886</v>
      </c>
      <c r="C11" s="79">
        <v>7000</v>
      </c>
      <c r="D11" s="79">
        <v>7000</v>
      </c>
      <c r="E11" s="59">
        <v>3252.17</v>
      </c>
      <c r="F11" s="54">
        <f t="shared" si="0"/>
        <v>41.23979203652042</v>
      </c>
      <c r="G11" s="56">
        <f t="shared" si="1"/>
        <v>46.459571428571429</v>
      </c>
    </row>
    <row r="12" spans="1:7" s="53" customFormat="1" ht="12.75">
      <c r="A12" s="42" t="s">
        <v>126</v>
      </c>
      <c r="B12" s="61">
        <v>2649</v>
      </c>
      <c r="C12" s="61">
        <v>2650</v>
      </c>
      <c r="D12" s="61">
        <v>2650</v>
      </c>
      <c r="E12" s="61">
        <v>2647.6</v>
      </c>
      <c r="F12" s="51">
        <f t="shared" si="0"/>
        <v>99.947149867874657</v>
      </c>
      <c r="G12" s="52">
        <f t="shared" si="1"/>
        <v>99.909433962264146</v>
      </c>
    </row>
    <row r="13" spans="1:7" ht="12">
      <c r="A13" s="54" t="s">
        <v>299</v>
      </c>
      <c r="B13" s="59">
        <v>2649</v>
      </c>
      <c r="C13" s="59">
        <v>2650</v>
      </c>
      <c r="D13" s="59">
        <v>2650</v>
      </c>
      <c r="E13" s="59">
        <v>2647.6</v>
      </c>
      <c r="F13" s="39">
        <f t="shared" si="0"/>
        <v>99.947149867874657</v>
      </c>
      <c r="G13" s="40">
        <f t="shared" si="1"/>
        <v>99.909433962264146</v>
      </c>
    </row>
    <row r="14" spans="1:7" s="53" customFormat="1" ht="12.75">
      <c r="A14" s="42" t="s">
        <v>127</v>
      </c>
      <c r="B14" s="61">
        <v>532790</v>
      </c>
      <c r="C14" s="61">
        <v>968300</v>
      </c>
      <c r="D14" s="61">
        <v>968300</v>
      </c>
      <c r="E14" s="61">
        <v>355585.01</v>
      </c>
      <c r="F14" s="51">
        <f t="shared" si="0"/>
        <v>66.740180934326844</v>
      </c>
      <c r="G14" s="52">
        <f t="shared" si="1"/>
        <v>36.722607662914385</v>
      </c>
    </row>
    <row r="15" spans="1:7" ht="12">
      <c r="A15" s="54" t="s">
        <v>128</v>
      </c>
      <c r="B15" s="59">
        <v>532790</v>
      </c>
      <c r="C15" s="59">
        <v>968300</v>
      </c>
      <c r="D15" s="59">
        <v>968300</v>
      </c>
      <c r="E15" s="59">
        <v>355585.01</v>
      </c>
      <c r="F15" s="55">
        <f t="shared" si="0"/>
        <v>66.740180934326844</v>
      </c>
      <c r="G15" s="40">
        <f t="shared" si="1"/>
        <v>36.722607662914385</v>
      </c>
    </row>
    <row r="16" spans="1:7" s="53" customFormat="1" ht="12.75">
      <c r="A16" s="42" t="s">
        <v>129</v>
      </c>
      <c r="B16" s="61">
        <v>31325</v>
      </c>
      <c r="C16" s="61">
        <v>2000</v>
      </c>
      <c r="D16" s="61">
        <v>2000</v>
      </c>
      <c r="E16" s="61">
        <v>14843.22</v>
      </c>
      <c r="F16" s="51">
        <f t="shared" si="0"/>
        <v>47.38458100558659</v>
      </c>
      <c r="G16" s="52">
        <f t="shared" si="1"/>
        <v>742.16099999999994</v>
      </c>
    </row>
    <row r="17" spans="1:7" ht="12">
      <c r="A17" s="54" t="s">
        <v>130</v>
      </c>
      <c r="B17" s="59">
        <v>31325</v>
      </c>
      <c r="C17" s="59">
        <v>2000</v>
      </c>
      <c r="D17" s="59">
        <v>2000</v>
      </c>
      <c r="E17" s="59">
        <v>14843.22</v>
      </c>
      <c r="F17" s="39">
        <f t="shared" si="0"/>
        <v>47.38458100558659</v>
      </c>
      <c r="G17" s="40">
        <f t="shared" si="1"/>
        <v>742.16099999999994</v>
      </c>
    </row>
    <row r="18" spans="1:7" ht="15">
      <c r="A18" s="64"/>
      <c r="B18" s="62"/>
      <c r="C18" s="62"/>
      <c r="D18" s="62"/>
      <c r="E18" s="62"/>
      <c r="F18" s="63"/>
      <c r="G18" s="63"/>
    </row>
    <row r="19" spans="1:7" ht="15">
      <c r="A19" s="64"/>
      <c r="B19" s="62"/>
      <c r="C19" s="62"/>
      <c r="D19" s="62"/>
      <c r="E19" s="62"/>
      <c r="F19" s="63"/>
      <c r="G19" s="63"/>
    </row>
    <row r="20" spans="1:7" ht="12" thickBot="1"/>
    <row r="21" spans="1:7" ht="16.5" thickBot="1">
      <c r="A21" s="112" t="s">
        <v>132</v>
      </c>
      <c r="B21" s="113"/>
      <c r="C21" s="113"/>
      <c r="D21" s="113"/>
      <c r="E21" s="113"/>
      <c r="F21" s="114"/>
    </row>
    <row r="23" spans="1:7" ht="12">
      <c r="A23" s="38" t="s">
        <v>120</v>
      </c>
      <c r="B23" s="60">
        <f>SUM(B25,B27,B29,B31,B33,)</f>
        <v>4439014</v>
      </c>
      <c r="C23" s="60">
        <f>SUM(C25,C27,C29,C31,C33,)</f>
        <v>4786950</v>
      </c>
      <c r="D23" s="60">
        <f>SUM(D25,D27,D29,D31,D33,)</f>
        <v>4786950</v>
      </c>
      <c r="E23" s="60">
        <f>SUM(E25,E27,E29,E31,E33,)</f>
        <v>2335523.98</v>
      </c>
      <c r="F23" s="39">
        <f t="shared" ref="F23" si="2">E23/B23*100</f>
        <v>52.613575447160109</v>
      </c>
      <c r="G23" s="40">
        <f t="shared" ref="G23" si="3">E23/D23*100</f>
        <v>48.789395753036899</v>
      </c>
    </row>
    <row r="24" spans="1:7" ht="12">
      <c r="A24" s="38"/>
      <c r="B24" s="60"/>
      <c r="C24" s="60"/>
      <c r="D24" s="60"/>
      <c r="E24" s="60"/>
      <c r="F24" s="39"/>
      <c r="G24" s="40"/>
    </row>
    <row r="25" spans="1:7" ht="12.75">
      <c r="A25" s="42" t="s">
        <v>121</v>
      </c>
      <c r="B25" s="61">
        <f>SUM(B26:B26)</f>
        <v>3876242</v>
      </c>
      <c r="C25" s="61">
        <f>SUM(C26:C26)</f>
        <v>3807000</v>
      </c>
      <c r="D25" s="61">
        <f>SUM(D26:D26)</f>
        <v>3807000</v>
      </c>
      <c r="E25" s="61">
        <f>SUM(E26:E26)</f>
        <v>1926952.94</v>
      </c>
      <c r="F25" s="51">
        <f t="shared" ref="F25:F34" si="4">E25/B25*100</f>
        <v>49.711884345714225</v>
      </c>
      <c r="G25" s="52">
        <f t="shared" ref="G25:G34" si="5">E25/D25*100</f>
        <v>50.616047806671915</v>
      </c>
    </row>
    <row r="26" spans="1:7" ht="12">
      <c r="A26" s="54" t="s">
        <v>122</v>
      </c>
      <c r="B26" s="59">
        <v>3876242</v>
      </c>
      <c r="C26" s="59">
        <v>3807000</v>
      </c>
      <c r="D26" s="59">
        <v>3807000</v>
      </c>
      <c r="E26" s="59">
        <v>1926952.94</v>
      </c>
      <c r="F26" s="54">
        <f t="shared" si="4"/>
        <v>49.711884345714225</v>
      </c>
      <c r="G26" s="56">
        <f t="shared" si="5"/>
        <v>50.616047806671915</v>
      </c>
    </row>
    <row r="27" spans="1:7" ht="12.75">
      <c r="A27" s="42" t="s">
        <v>124</v>
      </c>
      <c r="B27" s="61">
        <v>7886</v>
      </c>
      <c r="C27" s="61">
        <v>7000</v>
      </c>
      <c r="D27" s="61">
        <v>7000</v>
      </c>
      <c r="E27" s="61">
        <v>3252.17</v>
      </c>
      <c r="F27" s="51">
        <f t="shared" si="4"/>
        <v>41.23979203652042</v>
      </c>
      <c r="G27" s="52">
        <f t="shared" si="5"/>
        <v>46.459571428571429</v>
      </c>
    </row>
    <row r="28" spans="1:7" ht="12">
      <c r="A28" s="54" t="s">
        <v>125</v>
      </c>
      <c r="B28" s="59">
        <v>7886</v>
      </c>
      <c r="C28" s="58">
        <v>7000</v>
      </c>
      <c r="D28" s="58">
        <v>7000</v>
      </c>
      <c r="E28" s="59">
        <v>3252.17</v>
      </c>
      <c r="F28" s="54">
        <f t="shared" si="4"/>
        <v>41.23979203652042</v>
      </c>
      <c r="G28" s="56">
        <f t="shared" si="5"/>
        <v>46.459571428571429</v>
      </c>
    </row>
    <row r="29" spans="1:7" ht="12.75">
      <c r="A29" s="42" t="s">
        <v>126</v>
      </c>
      <c r="B29" s="61">
        <v>0</v>
      </c>
      <c r="C29" s="61">
        <v>2650</v>
      </c>
      <c r="D29" s="61">
        <v>2650</v>
      </c>
      <c r="E29" s="61">
        <v>0</v>
      </c>
      <c r="F29" s="51" t="e">
        <f t="shared" si="4"/>
        <v>#DIV/0!</v>
      </c>
      <c r="G29" s="52">
        <f t="shared" si="5"/>
        <v>0</v>
      </c>
    </row>
    <row r="30" spans="1:7" ht="12">
      <c r="A30" s="54" t="s">
        <v>299</v>
      </c>
      <c r="B30" s="59">
        <v>0</v>
      </c>
      <c r="C30" s="59">
        <v>2650</v>
      </c>
      <c r="D30" s="59">
        <v>2650</v>
      </c>
      <c r="E30" s="59">
        <v>0</v>
      </c>
      <c r="F30" s="39" t="e">
        <f t="shared" si="4"/>
        <v>#DIV/0!</v>
      </c>
      <c r="G30" s="40">
        <f t="shared" si="5"/>
        <v>0</v>
      </c>
    </row>
    <row r="31" spans="1:7" ht="12.75">
      <c r="A31" s="42" t="s">
        <v>127</v>
      </c>
      <c r="B31" s="61">
        <f>SUM(B32:B32)</f>
        <v>523561</v>
      </c>
      <c r="C31" s="61">
        <v>968300</v>
      </c>
      <c r="D31" s="61">
        <v>968300</v>
      </c>
      <c r="E31" s="61">
        <f>SUM(E32:E32)</f>
        <v>391175.65</v>
      </c>
      <c r="F31" s="51">
        <f t="shared" si="4"/>
        <v>74.714436331201142</v>
      </c>
      <c r="G31" s="52">
        <f t="shared" si="5"/>
        <v>40.398187545182282</v>
      </c>
    </row>
    <row r="32" spans="1:7" ht="12">
      <c r="A32" s="54" t="s">
        <v>128</v>
      </c>
      <c r="B32" s="59">
        <v>523561</v>
      </c>
      <c r="C32" s="59">
        <v>968300</v>
      </c>
      <c r="D32" s="59">
        <v>968300</v>
      </c>
      <c r="E32" s="59">
        <v>391175.65</v>
      </c>
      <c r="F32" s="55">
        <f t="shared" si="4"/>
        <v>74.714436331201142</v>
      </c>
      <c r="G32" s="40">
        <f t="shared" si="5"/>
        <v>40.398187545182282</v>
      </c>
    </row>
    <row r="33" spans="1:7" ht="12.75">
      <c r="A33" s="42" t="s">
        <v>129</v>
      </c>
      <c r="B33" s="61">
        <v>31325</v>
      </c>
      <c r="C33" s="61">
        <v>2000</v>
      </c>
      <c r="D33" s="61">
        <v>2000</v>
      </c>
      <c r="E33" s="61">
        <v>14143.22</v>
      </c>
      <c r="F33" s="51">
        <f t="shared" si="4"/>
        <v>45.149944134078211</v>
      </c>
      <c r="G33" s="52">
        <f t="shared" si="5"/>
        <v>707.16099999999994</v>
      </c>
    </row>
    <row r="34" spans="1:7" ht="12">
      <c r="A34" s="54" t="s">
        <v>130</v>
      </c>
      <c r="B34" s="59">
        <v>31325</v>
      </c>
      <c r="C34" s="59">
        <v>2000</v>
      </c>
      <c r="D34" s="59">
        <v>2000</v>
      </c>
      <c r="E34" s="59">
        <v>14143.22</v>
      </c>
      <c r="F34" s="39">
        <f t="shared" si="4"/>
        <v>45.149944134078211</v>
      </c>
      <c r="G34" s="40">
        <f t="shared" si="5"/>
        <v>707.16099999999994</v>
      </c>
    </row>
  </sheetData>
  <mergeCells count="3">
    <mergeCell ref="A3:F3"/>
    <mergeCell ref="A21:F21"/>
    <mergeCell ref="A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5"/>
  <sheetViews>
    <sheetView tabSelected="1" topLeftCell="A121" workbookViewId="0">
      <selection activeCell="M96" sqref="M96"/>
    </sheetView>
  </sheetViews>
  <sheetFormatPr defaultColWidth="9.140625" defaultRowHeight="11.25"/>
  <cols>
    <col min="1" max="1" width="14.42578125" style="37" customWidth="1"/>
    <col min="2" max="2" width="4.140625" style="37" customWidth="1"/>
    <col min="3" max="3" width="8.7109375" style="37" customWidth="1"/>
    <col min="4" max="4" width="9.140625" style="37"/>
    <col min="5" max="5" width="15.85546875" style="37" customWidth="1"/>
    <col min="6" max="6" width="6.28515625" style="37" customWidth="1"/>
    <col min="7" max="7" width="13.85546875" style="37" customWidth="1"/>
    <col min="8" max="8" width="16.5703125" style="37" customWidth="1"/>
    <col min="9" max="9" width="19.85546875" style="37" customWidth="1"/>
    <col min="10" max="10" width="10.7109375" style="37" customWidth="1"/>
    <col min="11" max="11" width="9.140625" style="37"/>
    <col min="12" max="12" width="9.140625" style="37" customWidth="1"/>
    <col min="13" max="13" width="10" style="37" bestFit="1" customWidth="1"/>
    <col min="14" max="14" width="2.7109375" style="37" customWidth="1"/>
    <col min="15" max="16384" width="9.140625" style="37"/>
  </cols>
  <sheetData>
    <row r="1" spans="1:14" ht="11.25" customHeight="1">
      <c r="G1" s="65"/>
      <c r="H1" s="65"/>
    </row>
    <row r="2" spans="1:14" ht="11.25" customHeight="1">
      <c r="A2" s="122"/>
      <c r="B2" s="120"/>
      <c r="C2" s="121"/>
      <c r="D2" s="121"/>
      <c r="E2" s="121"/>
      <c r="F2" s="121"/>
      <c r="G2" s="65"/>
      <c r="H2" s="65"/>
    </row>
    <row r="3" spans="1:14" ht="11.25" customHeight="1">
      <c r="A3" s="121"/>
      <c r="C3" s="65"/>
      <c r="D3" s="65"/>
      <c r="E3" s="65"/>
      <c r="F3" s="65"/>
      <c r="G3" s="65"/>
      <c r="H3" s="65"/>
    </row>
    <row r="4" spans="1:14" ht="11.25" customHeight="1">
      <c r="A4" s="121"/>
      <c r="C4" s="65"/>
      <c r="D4" s="65"/>
      <c r="E4" s="65"/>
      <c r="F4" s="65"/>
      <c r="G4" s="65"/>
      <c r="H4" s="65"/>
    </row>
    <row r="5" spans="1:14" ht="27" customHeight="1">
      <c r="A5" s="121"/>
      <c r="B5" s="65"/>
      <c r="C5" s="65"/>
      <c r="D5" s="65"/>
      <c r="E5" s="65"/>
      <c r="F5" s="65"/>
      <c r="G5" s="65"/>
      <c r="H5" s="65"/>
    </row>
    <row r="6" spans="1:14" ht="15" customHeight="1">
      <c r="A6" s="175" t="s">
        <v>133</v>
      </c>
      <c r="B6" s="175"/>
      <c r="C6" s="175" t="s">
        <v>134</v>
      </c>
      <c r="D6" s="175"/>
      <c r="E6" s="175"/>
      <c r="F6" s="170" t="s">
        <v>135</v>
      </c>
      <c r="G6" s="170"/>
      <c r="H6" s="176" t="s">
        <v>136</v>
      </c>
      <c r="I6" s="170" t="s">
        <v>137</v>
      </c>
      <c r="J6" s="170" t="s">
        <v>138</v>
      </c>
      <c r="K6" s="170"/>
      <c r="L6" s="170" t="s">
        <v>139</v>
      </c>
      <c r="M6" s="170" t="s">
        <v>140</v>
      </c>
      <c r="N6" s="68"/>
    </row>
    <row r="7" spans="1:14" ht="36" customHeight="1">
      <c r="A7" s="175"/>
      <c r="B7" s="175"/>
      <c r="C7" s="76"/>
      <c r="D7" s="76"/>
      <c r="E7" s="76"/>
      <c r="F7" s="170"/>
      <c r="G7" s="170"/>
      <c r="H7" s="176"/>
      <c r="I7" s="170"/>
      <c r="J7" s="170"/>
      <c r="K7" s="170"/>
      <c r="L7" s="170"/>
      <c r="M7" s="170"/>
      <c r="N7" s="68"/>
    </row>
    <row r="8" spans="1:14" ht="15">
      <c r="A8" s="177"/>
      <c r="B8" s="177"/>
      <c r="C8" s="177" t="s">
        <v>141</v>
      </c>
      <c r="D8" s="177"/>
      <c r="E8" s="177"/>
      <c r="F8" s="178">
        <v>4439014</v>
      </c>
      <c r="G8" s="179"/>
      <c r="H8" s="87">
        <v>4786950</v>
      </c>
      <c r="I8" s="87">
        <v>4786950</v>
      </c>
      <c r="J8" s="180">
        <v>2335523.98</v>
      </c>
      <c r="K8" s="180"/>
      <c r="L8" s="78">
        <f>J8/F8*100</f>
        <v>52.613575447160109</v>
      </c>
      <c r="M8" s="69">
        <f>J8/I8*100</f>
        <v>48.789395753036899</v>
      </c>
      <c r="N8" s="68"/>
    </row>
    <row r="9" spans="1:14" ht="15">
      <c r="A9" s="123" t="s">
        <v>143</v>
      </c>
      <c r="B9" s="123"/>
      <c r="C9" s="123" t="s">
        <v>144</v>
      </c>
      <c r="D9" s="123"/>
      <c r="E9" s="123"/>
      <c r="F9" s="141">
        <v>502503</v>
      </c>
      <c r="G9" s="142"/>
      <c r="H9" s="82">
        <v>562300</v>
      </c>
      <c r="I9" s="82">
        <v>562300</v>
      </c>
      <c r="J9" s="119">
        <v>375538.28</v>
      </c>
      <c r="K9" s="119"/>
      <c r="L9" s="78">
        <f t="shared" ref="L9:L53" si="0">J9/F9*100</f>
        <v>74.733539899264287</v>
      </c>
      <c r="M9" s="69">
        <f t="shared" ref="M9:M52" si="1">J9/I9*100</f>
        <v>66.786107060288103</v>
      </c>
      <c r="N9" s="68"/>
    </row>
    <row r="10" spans="1:14" ht="15">
      <c r="A10" s="145" t="s">
        <v>145</v>
      </c>
      <c r="B10" s="145"/>
      <c r="C10" s="145" t="s">
        <v>146</v>
      </c>
      <c r="D10" s="145"/>
      <c r="E10" s="145"/>
      <c r="F10" s="147">
        <v>502503</v>
      </c>
      <c r="G10" s="148"/>
      <c r="H10" s="88">
        <v>562300</v>
      </c>
      <c r="I10" s="88">
        <v>562300</v>
      </c>
      <c r="J10" s="143">
        <f>SUM(J14,J52,J62)</f>
        <v>375538.27999999997</v>
      </c>
      <c r="K10" s="143"/>
      <c r="L10" s="78">
        <f t="shared" si="0"/>
        <v>74.733539899264272</v>
      </c>
      <c r="M10" s="69">
        <f t="shared" si="1"/>
        <v>66.786107060288103</v>
      </c>
      <c r="N10" s="68"/>
    </row>
    <row r="11" spans="1:14" ht="15">
      <c r="A11" s="144" t="s">
        <v>230</v>
      </c>
      <c r="B11" s="144"/>
      <c r="C11" s="123" t="s">
        <v>310</v>
      </c>
      <c r="D11" s="123"/>
      <c r="E11" s="123"/>
      <c r="F11" s="141">
        <v>502503</v>
      </c>
      <c r="G11" s="142"/>
      <c r="H11" s="82">
        <v>562300</v>
      </c>
      <c r="I11" s="82">
        <v>562300</v>
      </c>
      <c r="J11" s="119">
        <v>375538.28</v>
      </c>
      <c r="K11" s="119"/>
      <c r="L11" s="78">
        <f t="shared" si="0"/>
        <v>74.733539899264287</v>
      </c>
      <c r="M11" s="69">
        <f t="shared" si="1"/>
        <v>66.786107060288103</v>
      </c>
      <c r="N11" s="68"/>
    </row>
    <row r="12" spans="1:14" ht="15">
      <c r="A12" s="123" t="s">
        <v>232</v>
      </c>
      <c r="B12" s="123"/>
      <c r="C12" s="123" t="s">
        <v>318</v>
      </c>
      <c r="D12" s="123"/>
      <c r="E12" s="123"/>
      <c r="F12" s="125">
        <v>502503</v>
      </c>
      <c r="G12" s="126"/>
      <c r="H12" s="82">
        <v>562300</v>
      </c>
      <c r="I12" s="82">
        <v>562300</v>
      </c>
      <c r="J12" s="133">
        <v>375538.28</v>
      </c>
      <c r="K12" s="134"/>
      <c r="L12" s="78">
        <f t="shared" si="0"/>
        <v>74.733539899264287</v>
      </c>
      <c r="M12" s="69">
        <f t="shared" si="1"/>
        <v>66.786107060288103</v>
      </c>
      <c r="N12" s="68"/>
    </row>
    <row r="13" spans="1:14" ht="15">
      <c r="A13" s="123" t="s">
        <v>149</v>
      </c>
      <c r="B13" s="123"/>
      <c r="C13" s="123" t="s">
        <v>300</v>
      </c>
      <c r="D13" s="123"/>
      <c r="E13" s="123"/>
      <c r="F13" s="125">
        <v>502503</v>
      </c>
      <c r="G13" s="125"/>
      <c r="H13" s="82">
        <v>562300</v>
      </c>
      <c r="I13" s="82">
        <v>562300</v>
      </c>
      <c r="J13" s="119">
        <v>375538.28</v>
      </c>
      <c r="K13" s="119"/>
      <c r="L13" s="78">
        <f t="shared" si="0"/>
        <v>74.733539899264287</v>
      </c>
      <c r="M13" s="69">
        <f t="shared" si="1"/>
        <v>66.786107060288103</v>
      </c>
      <c r="N13" s="68"/>
    </row>
    <row r="14" spans="1:14" ht="15">
      <c r="A14" s="124" t="s">
        <v>150</v>
      </c>
      <c r="B14" s="124"/>
      <c r="C14" s="124" t="s">
        <v>151</v>
      </c>
      <c r="D14" s="124"/>
      <c r="E14" s="124"/>
      <c r="F14" s="125">
        <f>SUM(F15,F42,F45)</f>
        <v>502503</v>
      </c>
      <c r="G14" s="126"/>
      <c r="H14" s="84">
        <f>SUM(H15,H42,H45)</f>
        <v>562300</v>
      </c>
      <c r="I14" s="84">
        <f>SUM(I15,I42,I45)</f>
        <v>562300</v>
      </c>
      <c r="J14" s="127">
        <f>SUM(J15+J42+J45)</f>
        <v>375538.27999999997</v>
      </c>
      <c r="K14" s="127"/>
      <c r="L14" s="78">
        <f t="shared" si="0"/>
        <v>74.733539899264272</v>
      </c>
      <c r="M14" s="69">
        <f t="shared" si="1"/>
        <v>66.786107060288103</v>
      </c>
      <c r="N14" s="68"/>
    </row>
    <row r="15" spans="1:14" ht="15">
      <c r="A15" s="124" t="s">
        <v>152</v>
      </c>
      <c r="B15" s="124"/>
      <c r="C15" s="124" t="s">
        <v>153</v>
      </c>
      <c r="D15" s="124"/>
      <c r="E15" s="124"/>
      <c r="F15" s="125">
        <f>SUM(F16,F20,F28,F38)</f>
        <v>500611</v>
      </c>
      <c r="G15" s="126"/>
      <c r="H15" s="84">
        <f>SUM(H16,H20,H28,H38)</f>
        <v>560500</v>
      </c>
      <c r="I15" s="84">
        <f>SUM(I16,I20,I28,I38)</f>
        <v>560500</v>
      </c>
      <c r="J15" s="117">
        <f>SUM((J16,J20,J28,J38))</f>
        <v>374472.57999999996</v>
      </c>
      <c r="K15" s="118"/>
      <c r="L15" s="78">
        <f t="shared" si="0"/>
        <v>74.803106603730228</v>
      </c>
      <c r="M15" s="69">
        <f t="shared" si="1"/>
        <v>66.810451382694012</v>
      </c>
      <c r="N15" s="68"/>
    </row>
    <row r="16" spans="1:14" ht="15">
      <c r="A16" s="124" t="s">
        <v>154</v>
      </c>
      <c r="B16" s="124"/>
      <c r="C16" s="124" t="s">
        <v>155</v>
      </c>
      <c r="D16" s="124"/>
      <c r="E16" s="124"/>
      <c r="F16" s="173">
        <f>SUM(F18+F17+F19)</f>
        <v>3015</v>
      </c>
      <c r="G16" s="174"/>
      <c r="H16" s="84">
        <f>SUM(H18+H17+H19)</f>
        <v>3000</v>
      </c>
      <c r="I16" s="84">
        <f>SUM(I18+I17+I19)</f>
        <v>3000</v>
      </c>
      <c r="J16" s="127">
        <f>SUM(J17:J19)</f>
        <v>6499.8</v>
      </c>
      <c r="K16" s="127"/>
      <c r="L16" s="78">
        <f t="shared" si="0"/>
        <v>215.58208955223881</v>
      </c>
      <c r="M16" s="69">
        <f t="shared" si="1"/>
        <v>216.66</v>
      </c>
      <c r="N16" s="68"/>
    </row>
    <row r="17" spans="1:14" ht="15">
      <c r="A17" s="123" t="s">
        <v>156</v>
      </c>
      <c r="B17" s="123"/>
      <c r="C17" s="123" t="s">
        <v>301</v>
      </c>
      <c r="D17" s="123"/>
      <c r="E17" s="123"/>
      <c r="F17" s="139">
        <v>2393</v>
      </c>
      <c r="G17" s="140"/>
      <c r="H17" s="82">
        <v>500</v>
      </c>
      <c r="I17" s="82">
        <v>500</v>
      </c>
      <c r="J17" s="119">
        <v>5897.8</v>
      </c>
      <c r="K17" s="119"/>
      <c r="L17" s="78">
        <f t="shared" si="0"/>
        <v>246.46050982030926</v>
      </c>
      <c r="M17" s="69">
        <f t="shared" si="1"/>
        <v>1179.56</v>
      </c>
      <c r="N17" s="68"/>
    </row>
    <row r="18" spans="1:14" ht="15">
      <c r="A18" s="123" t="s">
        <v>157</v>
      </c>
      <c r="B18" s="123"/>
      <c r="C18" s="123" t="s">
        <v>158</v>
      </c>
      <c r="D18" s="123"/>
      <c r="E18" s="123"/>
      <c r="F18" s="139">
        <v>0</v>
      </c>
      <c r="G18" s="140"/>
      <c r="H18" s="82">
        <v>1000</v>
      </c>
      <c r="I18" s="82">
        <v>1000</v>
      </c>
      <c r="J18" s="119">
        <v>0</v>
      </c>
      <c r="K18" s="119"/>
      <c r="L18" s="78" t="e">
        <f t="shared" si="0"/>
        <v>#DIV/0!</v>
      </c>
      <c r="M18" s="69">
        <f t="shared" si="1"/>
        <v>0</v>
      </c>
      <c r="N18" s="68"/>
    </row>
    <row r="19" spans="1:14" s="80" customFormat="1" ht="15">
      <c r="A19" s="128">
        <v>3214</v>
      </c>
      <c r="B19" s="130"/>
      <c r="C19" s="128" t="s">
        <v>302</v>
      </c>
      <c r="D19" s="129"/>
      <c r="E19" s="130"/>
      <c r="F19" s="171">
        <v>622</v>
      </c>
      <c r="G19" s="172"/>
      <c r="H19" s="82">
        <v>1500</v>
      </c>
      <c r="I19" s="82">
        <v>1500</v>
      </c>
      <c r="J19" s="133">
        <v>602</v>
      </c>
      <c r="K19" s="134"/>
      <c r="L19" s="78"/>
      <c r="M19" s="69"/>
      <c r="N19" s="68"/>
    </row>
    <row r="20" spans="1:14" ht="15">
      <c r="A20" s="124" t="s">
        <v>159</v>
      </c>
      <c r="B20" s="124"/>
      <c r="C20" s="124" t="s">
        <v>160</v>
      </c>
      <c r="D20" s="124"/>
      <c r="E20" s="124"/>
      <c r="F20" s="173">
        <f>SUM(F21,F22,F23,F24,F25,F26,F27)</f>
        <v>236066</v>
      </c>
      <c r="G20" s="174"/>
      <c r="H20" s="84">
        <f>SUM(H21,H22,H23,H24,H25,H26,H27)</f>
        <v>257500</v>
      </c>
      <c r="I20" s="84">
        <f>SUM(I21,I22,I23,I24,I25,I26,I27)</f>
        <v>257500</v>
      </c>
      <c r="J20" s="127">
        <f>SUM(J21:J27)</f>
        <v>225068.95</v>
      </c>
      <c r="K20" s="127"/>
      <c r="L20" s="78">
        <f t="shared" si="0"/>
        <v>95.341535841671401</v>
      </c>
      <c r="M20" s="69">
        <f t="shared" si="1"/>
        <v>87.405417475728171</v>
      </c>
      <c r="N20" s="68"/>
    </row>
    <row r="21" spans="1:14" ht="15">
      <c r="A21" s="123">
        <v>3221</v>
      </c>
      <c r="B21" s="123"/>
      <c r="C21" s="123" t="s">
        <v>303</v>
      </c>
      <c r="D21" s="123"/>
      <c r="E21" s="123"/>
      <c r="F21" s="139">
        <v>14443</v>
      </c>
      <c r="G21" s="140"/>
      <c r="H21" s="82">
        <v>21000</v>
      </c>
      <c r="I21" s="82">
        <v>21000</v>
      </c>
      <c r="J21" s="119">
        <v>10092.719999999999</v>
      </c>
      <c r="K21" s="119"/>
      <c r="L21" s="78">
        <f t="shared" si="0"/>
        <v>69.879664889565873</v>
      </c>
      <c r="M21" s="69">
        <f t="shared" si="1"/>
        <v>48.060571428571421</v>
      </c>
      <c r="N21" s="68"/>
    </row>
    <row r="22" spans="1:14" ht="24.75" customHeight="1">
      <c r="A22" s="123">
        <v>3222</v>
      </c>
      <c r="B22" s="123"/>
      <c r="C22" s="123" t="s">
        <v>304</v>
      </c>
      <c r="D22" s="123"/>
      <c r="E22" s="123"/>
      <c r="F22" s="139">
        <v>0</v>
      </c>
      <c r="G22" s="140"/>
      <c r="H22" s="82"/>
      <c r="I22" s="82"/>
      <c r="J22" s="119">
        <v>0</v>
      </c>
      <c r="K22" s="119"/>
      <c r="L22" s="78" t="e">
        <f t="shared" si="0"/>
        <v>#DIV/0!</v>
      </c>
      <c r="M22" s="69" t="e">
        <f t="shared" si="1"/>
        <v>#DIV/0!</v>
      </c>
      <c r="N22" s="68"/>
    </row>
    <row r="23" spans="1:14" ht="27" customHeight="1">
      <c r="A23" s="123" t="s">
        <v>161</v>
      </c>
      <c r="B23" s="123"/>
      <c r="C23" s="123" t="s">
        <v>305</v>
      </c>
      <c r="D23" s="123"/>
      <c r="E23" s="123"/>
      <c r="F23" s="139">
        <v>214593</v>
      </c>
      <c r="G23" s="140"/>
      <c r="H23" s="82">
        <v>218500</v>
      </c>
      <c r="I23" s="82">
        <v>218500</v>
      </c>
      <c r="J23" s="119">
        <v>187796.38</v>
      </c>
      <c r="K23" s="119"/>
      <c r="L23" s="78">
        <f t="shared" si="0"/>
        <v>87.512817286677574</v>
      </c>
      <c r="M23" s="69">
        <f t="shared" si="1"/>
        <v>85.948000000000008</v>
      </c>
      <c r="N23" s="68"/>
    </row>
    <row r="24" spans="1:14" ht="23.25" customHeight="1">
      <c r="A24" s="123">
        <v>3224</v>
      </c>
      <c r="B24" s="123"/>
      <c r="C24" s="123" t="s">
        <v>163</v>
      </c>
      <c r="D24" s="123"/>
      <c r="E24" s="123"/>
      <c r="F24" s="139">
        <v>6512</v>
      </c>
      <c r="G24" s="140"/>
      <c r="H24" s="82">
        <v>10000</v>
      </c>
      <c r="I24" s="82">
        <v>10000</v>
      </c>
      <c r="J24" s="119">
        <v>26689.919999999998</v>
      </c>
      <c r="K24" s="119"/>
      <c r="L24" s="78">
        <f t="shared" si="0"/>
        <v>409.85749385749381</v>
      </c>
      <c r="M24" s="69">
        <f t="shared" si="1"/>
        <v>266.89920000000001</v>
      </c>
      <c r="N24" s="68"/>
    </row>
    <row r="25" spans="1:14" ht="18" customHeight="1">
      <c r="A25" s="123" t="s">
        <v>162</v>
      </c>
      <c r="B25" s="123"/>
      <c r="C25" s="123" t="s">
        <v>164</v>
      </c>
      <c r="D25" s="123"/>
      <c r="E25" s="123"/>
      <c r="F25" s="139">
        <v>0</v>
      </c>
      <c r="G25" s="140"/>
      <c r="H25" s="82">
        <v>0</v>
      </c>
      <c r="I25" s="82">
        <v>0</v>
      </c>
      <c r="J25" s="139" t="s">
        <v>142</v>
      </c>
      <c r="K25" s="139"/>
      <c r="L25" s="78" t="e">
        <f t="shared" si="0"/>
        <v>#DIV/0!</v>
      </c>
      <c r="M25" s="69" t="e">
        <f t="shared" si="1"/>
        <v>#DIV/0!</v>
      </c>
      <c r="N25" s="68"/>
    </row>
    <row r="26" spans="1:14" ht="15">
      <c r="A26" s="123" t="s">
        <v>165</v>
      </c>
      <c r="B26" s="123"/>
      <c r="C26" s="123" t="s">
        <v>166</v>
      </c>
      <c r="D26" s="123"/>
      <c r="E26" s="123"/>
      <c r="F26" s="139">
        <v>518</v>
      </c>
      <c r="G26" s="140"/>
      <c r="H26" s="82">
        <v>8000</v>
      </c>
      <c r="I26" s="82">
        <v>8000</v>
      </c>
      <c r="J26" s="119">
        <v>489.93</v>
      </c>
      <c r="K26" s="119"/>
      <c r="L26" s="78">
        <f t="shared" si="0"/>
        <v>94.581081081081081</v>
      </c>
      <c r="M26" s="69">
        <f t="shared" si="1"/>
        <v>6.1241250000000003</v>
      </c>
      <c r="N26" s="68"/>
    </row>
    <row r="27" spans="1:14" ht="15">
      <c r="A27" s="123" t="s">
        <v>167</v>
      </c>
      <c r="B27" s="123"/>
      <c r="C27" s="123" t="s">
        <v>168</v>
      </c>
      <c r="D27" s="123"/>
      <c r="E27" s="123"/>
      <c r="F27" s="139">
        <v>0</v>
      </c>
      <c r="G27" s="140"/>
      <c r="H27" s="82">
        <v>0</v>
      </c>
      <c r="I27" s="82">
        <v>0</v>
      </c>
      <c r="J27" s="119">
        <v>0</v>
      </c>
      <c r="K27" s="119"/>
      <c r="L27" s="78" t="e">
        <f t="shared" si="0"/>
        <v>#DIV/0!</v>
      </c>
      <c r="M27" s="69" t="e">
        <f t="shared" si="1"/>
        <v>#DIV/0!</v>
      </c>
      <c r="N27" s="68"/>
    </row>
    <row r="28" spans="1:14" ht="15">
      <c r="A28" s="124" t="s">
        <v>169</v>
      </c>
      <c r="B28" s="124"/>
      <c r="C28" s="124" t="s">
        <v>170</v>
      </c>
      <c r="D28" s="124"/>
      <c r="E28" s="124"/>
      <c r="F28" s="125">
        <f>SUM(F29:G37)</f>
        <v>247318</v>
      </c>
      <c r="G28" s="126"/>
      <c r="H28" s="84">
        <f>SUM(H29:H37)</f>
        <v>285000</v>
      </c>
      <c r="I28" s="84">
        <f>SUM(I29:I37)</f>
        <v>285000</v>
      </c>
      <c r="J28" s="127">
        <f>SUM(J29:J37)</f>
        <v>129900.72</v>
      </c>
      <c r="K28" s="127"/>
      <c r="L28" s="78">
        <f t="shared" si="0"/>
        <v>52.523762928699078</v>
      </c>
      <c r="M28" s="69">
        <f t="shared" si="1"/>
        <v>45.5792</v>
      </c>
      <c r="N28" s="68"/>
    </row>
    <row r="29" spans="1:14" ht="15">
      <c r="A29" s="123" t="s">
        <v>171</v>
      </c>
      <c r="B29" s="123"/>
      <c r="C29" s="123" t="s">
        <v>172</v>
      </c>
      <c r="D29" s="123"/>
      <c r="E29" s="123"/>
      <c r="F29" s="139">
        <v>160876</v>
      </c>
      <c r="G29" s="140"/>
      <c r="H29" s="82">
        <v>186000</v>
      </c>
      <c r="I29" s="82">
        <v>186000</v>
      </c>
      <c r="J29" s="119">
        <v>98241.9</v>
      </c>
      <c r="K29" s="119"/>
      <c r="L29" s="78">
        <f t="shared" si="0"/>
        <v>61.066846515328578</v>
      </c>
      <c r="M29" s="69">
        <f t="shared" si="1"/>
        <v>52.818225806451615</v>
      </c>
      <c r="N29" s="68"/>
    </row>
    <row r="30" spans="1:14" ht="20.25" customHeight="1">
      <c r="A30" s="123">
        <v>3232</v>
      </c>
      <c r="B30" s="123"/>
      <c r="C30" s="123" t="s">
        <v>306</v>
      </c>
      <c r="D30" s="123"/>
      <c r="E30" s="123"/>
      <c r="F30" s="169">
        <v>36717</v>
      </c>
      <c r="G30" s="140"/>
      <c r="H30" s="82">
        <v>35000</v>
      </c>
      <c r="I30" s="82">
        <v>35000</v>
      </c>
      <c r="J30" s="119">
        <v>5829.56</v>
      </c>
      <c r="K30" s="119"/>
      <c r="L30" s="78">
        <f t="shared" si="0"/>
        <v>15.87700520195005</v>
      </c>
      <c r="M30" s="69">
        <f t="shared" si="1"/>
        <v>16.655885714285716</v>
      </c>
      <c r="N30" s="68"/>
    </row>
    <row r="31" spans="1:14" ht="18.75" customHeight="1">
      <c r="A31" s="123" t="s">
        <v>173</v>
      </c>
      <c r="B31" s="123"/>
      <c r="C31" s="123" t="s">
        <v>174</v>
      </c>
      <c r="D31" s="123"/>
      <c r="E31" s="123"/>
      <c r="F31" s="139">
        <v>0</v>
      </c>
      <c r="G31" s="140"/>
      <c r="H31" s="82">
        <v>2000</v>
      </c>
      <c r="I31" s="82">
        <v>2000</v>
      </c>
      <c r="J31" s="119"/>
      <c r="K31" s="119"/>
      <c r="L31" s="78" t="e">
        <f t="shared" si="0"/>
        <v>#DIV/0!</v>
      </c>
      <c r="M31" s="69">
        <f t="shared" si="1"/>
        <v>0</v>
      </c>
      <c r="N31" s="68"/>
    </row>
    <row r="32" spans="1:14" ht="17.25" customHeight="1">
      <c r="A32" s="123" t="s">
        <v>175</v>
      </c>
      <c r="B32" s="123"/>
      <c r="C32" s="123" t="s">
        <v>307</v>
      </c>
      <c r="D32" s="123"/>
      <c r="E32" s="123"/>
      <c r="F32" s="139">
        <v>21842</v>
      </c>
      <c r="G32" s="140"/>
      <c r="H32" s="82">
        <v>25200</v>
      </c>
      <c r="I32" s="82">
        <v>25200</v>
      </c>
      <c r="J32" s="119">
        <v>13799.22</v>
      </c>
      <c r="K32" s="119"/>
      <c r="L32" s="78">
        <f t="shared" si="0"/>
        <v>63.177456276897715</v>
      </c>
      <c r="M32" s="69">
        <f t="shared" si="1"/>
        <v>54.758809523809525</v>
      </c>
      <c r="N32" s="68"/>
    </row>
    <row r="33" spans="1:14" ht="15">
      <c r="A33" s="123" t="s">
        <v>176</v>
      </c>
      <c r="B33" s="123"/>
      <c r="C33" s="123" t="s">
        <v>177</v>
      </c>
      <c r="D33" s="123"/>
      <c r="E33" s="123"/>
      <c r="F33" s="140">
        <v>0</v>
      </c>
      <c r="G33" s="140"/>
      <c r="H33" s="82"/>
      <c r="I33" s="82"/>
      <c r="J33" s="119"/>
      <c r="K33" s="119"/>
      <c r="L33" s="78" t="e">
        <f t="shared" si="0"/>
        <v>#DIV/0!</v>
      </c>
      <c r="M33" s="69" t="e">
        <f t="shared" si="1"/>
        <v>#DIV/0!</v>
      </c>
      <c r="N33" s="68"/>
    </row>
    <row r="34" spans="1:14" ht="15.75" customHeight="1">
      <c r="A34" s="123" t="s">
        <v>178</v>
      </c>
      <c r="B34" s="123"/>
      <c r="C34" s="123" t="s">
        <v>308</v>
      </c>
      <c r="D34" s="123"/>
      <c r="E34" s="123"/>
      <c r="F34" s="139">
        <v>9238</v>
      </c>
      <c r="G34" s="140"/>
      <c r="H34" s="82">
        <v>13000</v>
      </c>
      <c r="I34" s="82">
        <v>13000</v>
      </c>
      <c r="J34" s="119">
        <v>2535.7399999999998</v>
      </c>
      <c r="K34" s="119"/>
      <c r="L34" s="78">
        <f t="shared" si="0"/>
        <v>27.449014938298333</v>
      </c>
      <c r="M34" s="69">
        <f t="shared" si="1"/>
        <v>19.505692307692307</v>
      </c>
      <c r="N34" s="68"/>
    </row>
    <row r="35" spans="1:14" ht="15">
      <c r="A35" s="123" t="s">
        <v>179</v>
      </c>
      <c r="B35" s="123"/>
      <c r="C35" s="123" t="s">
        <v>309</v>
      </c>
      <c r="D35" s="123"/>
      <c r="E35" s="123"/>
      <c r="F35" s="139">
        <v>300</v>
      </c>
      <c r="G35" s="140"/>
      <c r="H35" s="82">
        <v>600</v>
      </c>
      <c r="I35" s="82">
        <v>600</v>
      </c>
      <c r="J35" s="119">
        <v>464.3</v>
      </c>
      <c r="K35" s="119"/>
      <c r="L35" s="78">
        <f t="shared" si="0"/>
        <v>154.76666666666668</v>
      </c>
      <c r="M35" s="69">
        <f t="shared" si="1"/>
        <v>77.38333333333334</v>
      </c>
      <c r="N35" s="68"/>
    </row>
    <row r="36" spans="1:14" ht="15">
      <c r="A36" s="123" t="s">
        <v>180</v>
      </c>
      <c r="B36" s="123"/>
      <c r="C36" s="123" t="s">
        <v>181</v>
      </c>
      <c r="D36" s="123"/>
      <c r="E36" s="123"/>
      <c r="F36" s="139">
        <v>18345</v>
      </c>
      <c r="G36" s="140"/>
      <c r="H36" s="82">
        <v>18500</v>
      </c>
      <c r="I36" s="82">
        <v>18500</v>
      </c>
      <c r="J36" s="119">
        <v>9030</v>
      </c>
      <c r="K36" s="119"/>
      <c r="L36" s="78">
        <f t="shared" si="0"/>
        <v>49.223221586263286</v>
      </c>
      <c r="M36" s="69">
        <f t="shared" si="1"/>
        <v>48.810810810810814</v>
      </c>
      <c r="N36" s="68"/>
    </row>
    <row r="37" spans="1:14" ht="15">
      <c r="A37" s="123" t="s">
        <v>182</v>
      </c>
      <c r="B37" s="123"/>
      <c r="C37" s="123" t="s">
        <v>183</v>
      </c>
      <c r="D37" s="123"/>
      <c r="E37" s="123"/>
      <c r="F37" s="139">
        <v>0</v>
      </c>
      <c r="G37" s="140"/>
      <c r="H37" s="82">
        <v>4700</v>
      </c>
      <c r="I37" s="82">
        <v>4700</v>
      </c>
      <c r="J37" s="119"/>
      <c r="K37" s="119"/>
      <c r="L37" s="78" t="e">
        <f t="shared" si="0"/>
        <v>#DIV/0!</v>
      </c>
      <c r="M37" s="69">
        <f t="shared" si="1"/>
        <v>0</v>
      </c>
      <c r="N37" s="68"/>
    </row>
    <row r="38" spans="1:14" ht="15">
      <c r="A38" s="124" t="s">
        <v>184</v>
      </c>
      <c r="B38" s="124"/>
      <c r="C38" s="124" t="s">
        <v>185</v>
      </c>
      <c r="D38" s="124"/>
      <c r="E38" s="124"/>
      <c r="F38" s="125">
        <f>SUM(F39:G41)</f>
        <v>14212</v>
      </c>
      <c r="G38" s="126"/>
      <c r="H38" s="84">
        <f>SUM(H39:H41)</f>
        <v>15000</v>
      </c>
      <c r="I38" s="84">
        <f>SUM(I39:I41)</f>
        <v>15000</v>
      </c>
      <c r="J38" s="127">
        <f>SUM(J39:J41)</f>
        <v>13003.11</v>
      </c>
      <c r="K38" s="127"/>
      <c r="L38" s="78">
        <f t="shared" si="0"/>
        <v>91.493878412609064</v>
      </c>
      <c r="M38" s="69">
        <f t="shared" si="1"/>
        <v>86.687399999999997</v>
      </c>
      <c r="N38" s="68"/>
    </row>
    <row r="39" spans="1:14" ht="15">
      <c r="A39" s="123" t="s">
        <v>186</v>
      </c>
      <c r="B39" s="123"/>
      <c r="C39" s="123" t="s">
        <v>187</v>
      </c>
      <c r="D39" s="123"/>
      <c r="E39" s="123"/>
      <c r="F39" s="139">
        <v>12203</v>
      </c>
      <c r="G39" s="140"/>
      <c r="H39" s="82">
        <v>12203</v>
      </c>
      <c r="I39" s="82">
        <v>12203</v>
      </c>
      <c r="J39" s="119">
        <v>12203.11</v>
      </c>
      <c r="K39" s="119"/>
      <c r="L39" s="78">
        <f t="shared" si="0"/>
        <v>100.00090141768419</v>
      </c>
      <c r="M39" s="69">
        <f t="shared" si="1"/>
        <v>100.00090141768419</v>
      </c>
      <c r="N39" s="68"/>
    </row>
    <row r="40" spans="1:14" ht="15">
      <c r="A40" s="123" t="s">
        <v>188</v>
      </c>
      <c r="B40" s="123"/>
      <c r="C40" s="123" t="s">
        <v>189</v>
      </c>
      <c r="D40" s="123"/>
      <c r="E40" s="123"/>
      <c r="F40" s="139">
        <v>1230</v>
      </c>
      <c r="G40" s="140"/>
      <c r="H40" s="82">
        <v>2000</v>
      </c>
      <c r="I40" s="82">
        <v>2000</v>
      </c>
      <c r="J40" s="119">
        <v>800</v>
      </c>
      <c r="K40" s="119"/>
      <c r="L40" s="78">
        <f t="shared" si="0"/>
        <v>65.040650406504056</v>
      </c>
      <c r="M40" s="69">
        <f t="shared" si="1"/>
        <v>40</v>
      </c>
      <c r="N40" s="68"/>
    </row>
    <row r="41" spans="1:14" ht="15">
      <c r="A41" s="123" t="s">
        <v>190</v>
      </c>
      <c r="B41" s="123"/>
      <c r="C41" s="123" t="s">
        <v>185</v>
      </c>
      <c r="D41" s="123"/>
      <c r="E41" s="123"/>
      <c r="F41" s="140">
        <v>779</v>
      </c>
      <c r="G41" s="140"/>
      <c r="H41" s="82">
        <v>797</v>
      </c>
      <c r="I41" s="82">
        <v>797</v>
      </c>
      <c r="J41" s="119"/>
      <c r="K41" s="119"/>
      <c r="L41" s="78">
        <f t="shared" si="0"/>
        <v>0</v>
      </c>
      <c r="M41" s="69">
        <f t="shared" si="1"/>
        <v>0</v>
      </c>
      <c r="N41" s="68"/>
    </row>
    <row r="42" spans="1:14" ht="15">
      <c r="A42" s="124" t="s">
        <v>191</v>
      </c>
      <c r="B42" s="124"/>
      <c r="C42" s="124" t="s">
        <v>192</v>
      </c>
      <c r="D42" s="124"/>
      <c r="E42" s="124"/>
      <c r="F42" s="141">
        <v>1892</v>
      </c>
      <c r="G42" s="142"/>
      <c r="H42" s="97">
        <v>1800</v>
      </c>
      <c r="I42" s="97">
        <v>1800</v>
      </c>
      <c r="J42" s="127">
        <v>1065.7</v>
      </c>
      <c r="K42" s="127"/>
      <c r="L42" s="78">
        <f t="shared" si="0"/>
        <v>56.326638477801275</v>
      </c>
      <c r="M42" s="69">
        <f t="shared" si="1"/>
        <v>59.205555555555556</v>
      </c>
      <c r="N42" s="68"/>
    </row>
    <row r="43" spans="1:14" ht="15">
      <c r="A43" s="124" t="s">
        <v>193</v>
      </c>
      <c r="B43" s="124"/>
      <c r="C43" s="124" t="s">
        <v>194</v>
      </c>
      <c r="D43" s="124"/>
      <c r="E43" s="124"/>
      <c r="F43" s="141">
        <v>1892</v>
      </c>
      <c r="G43" s="142"/>
      <c r="H43" s="84">
        <v>1800</v>
      </c>
      <c r="I43" s="84">
        <v>1800</v>
      </c>
      <c r="J43" s="127">
        <v>1065.7</v>
      </c>
      <c r="K43" s="127"/>
      <c r="L43" s="78">
        <f t="shared" si="0"/>
        <v>56.326638477801275</v>
      </c>
      <c r="M43" s="69">
        <f t="shared" si="1"/>
        <v>59.205555555555556</v>
      </c>
      <c r="N43" s="68"/>
    </row>
    <row r="44" spans="1:14" ht="20.25" customHeight="1">
      <c r="A44" s="123" t="s">
        <v>195</v>
      </c>
      <c r="B44" s="123"/>
      <c r="C44" s="123" t="s">
        <v>196</v>
      </c>
      <c r="D44" s="123"/>
      <c r="E44" s="123"/>
      <c r="F44" s="139">
        <v>1892</v>
      </c>
      <c r="G44" s="140"/>
      <c r="H44" s="82">
        <v>1800</v>
      </c>
      <c r="I44" s="82">
        <v>1800</v>
      </c>
      <c r="J44" s="119">
        <v>1065.7</v>
      </c>
      <c r="K44" s="119"/>
      <c r="L44" s="78">
        <f t="shared" si="0"/>
        <v>56.326638477801275</v>
      </c>
      <c r="M44" s="69">
        <f t="shared" si="1"/>
        <v>59.205555555555556</v>
      </c>
      <c r="N44" s="68"/>
    </row>
    <row r="45" spans="1:14" ht="20.25" customHeight="1">
      <c r="A45" s="124" t="s">
        <v>197</v>
      </c>
      <c r="B45" s="124"/>
      <c r="C45" s="124" t="s">
        <v>198</v>
      </c>
      <c r="D45" s="124"/>
      <c r="E45" s="124"/>
      <c r="F45" s="125">
        <f>SUM(F46)</f>
        <v>0</v>
      </c>
      <c r="G45" s="126"/>
      <c r="H45" s="84"/>
      <c r="I45" s="84"/>
      <c r="J45" s="127"/>
      <c r="K45" s="127"/>
      <c r="L45" s="78" t="e">
        <f t="shared" si="0"/>
        <v>#DIV/0!</v>
      </c>
      <c r="M45" s="69" t="e">
        <f t="shared" si="1"/>
        <v>#DIV/0!</v>
      </c>
      <c r="N45" s="68"/>
    </row>
    <row r="46" spans="1:14" ht="20.25" customHeight="1">
      <c r="A46" s="124" t="s">
        <v>199</v>
      </c>
      <c r="B46" s="124"/>
      <c r="C46" s="124" t="s">
        <v>200</v>
      </c>
      <c r="D46" s="124"/>
      <c r="E46" s="124"/>
      <c r="F46" s="125">
        <f>SUM(F47)</f>
        <v>0</v>
      </c>
      <c r="G46" s="126"/>
      <c r="H46" s="84"/>
      <c r="I46" s="84"/>
      <c r="J46" s="127"/>
      <c r="K46" s="127"/>
      <c r="L46" s="78" t="e">
        <f t="shared" si="0"/>
        <v>#DIV/0!</v>
      </c>
      <c r="M46" s="69" t="e">
        <f t="shared" si="1"/>
        <v>#DIV/0!</v>
      </c>
      <c r="N46" s="68"/>
    </row>
    <row r="47" spans="1:14" ht="20.25" customHeight="1">
      <c r="A47" s="123" t="s">
        <v>201</v>
      </c>
      <c r="B47" s="123"/>
      <c r="C47" s="123" t="s">
        <v>202</v>
      </c>
      <c r="D47" s="123"/>
      <c r="E47" s="123"/>
      <c r="F47" s="139">
        <v>0</v>
      </c>
      <c r="G47" s="140"/>
      <c r="H47" s="82"/>
      <c r="I47" s="82"/>
      <c r="J47" s="119"/>
      <c r="K47" s="119"/>
      <c r="L47" s="78" t="e">
        <f t="shared" si="0"/>
        <v>#DIV/0!</v>
      </c>
      <c r="M47" s="69" t="e">
        <f t="shared" si="1"/>
        <v>#DIV/0!</v>
      </c>
      <c r="N47" s="68"/>
    </row>
    <row r="48" spans="1:14" ht="20.25" customHeight="1">
      <c r="A48" s="166" t="s">
        <v>203</v>
      </c>
      <c r="B48" s="166"/>
      <c r="C48" s="166" t="s">
        <v>204</v>
      </c>
      <c r="D48" s="166"/>
      <c r="E48" s="166"/>
      <c r="F48" s="167">
        <v>0</v>
      </c>
      <c r="G48" s="167"/>
      <c r="H48" s="77"/>
      <c r="I48" s="90"/>
      <c r="J48" s="168"/>
      <c r="K48" s="168"/>
      <c r="L48" s="78" t="e">
        <f t="shared" si="0"/>
        <v>#DIV/0!</v>
      </c>
      <c r="M48" s="69" t="e">
        <f t="shared" si="1"/>
        <v>#DIV/0!</v>
      </c>
      <c r="N48" s="68"/>
    </row>
    <row r="49" spans="1:14" ht="15">
      <c r="A49" s="144" t="s">
        <v>230</v>
      </c>
      <c r="B49" s="144"/>
      <c r="C49" s="123" t="s">
        <v>310</v>
      </c>
      <c r="D49" s="123"/>
      <c r="E49" s="123"/>
      <c r="F49" s="140">
        <v>0</v>
      </c>
      <c r="G49" s="140"/>
      <c r="H49" s="70"/>
      <c r="I49" s="83"/>
      <c r="J49" s="119"/>
      <c r="K49" s="119"/>
      <c r="L49" s="78" t="e">
        <f t="shared" si="0"/>
        <v>#DIV/0!</v>
      </c>
      <c r="M49" s="69" t="e">
        <f t="shared" si="1"/>
        <v>#DIV/0!</v>
      </c>
      <c r="N49" s="68"/>
    </row>
    <row r="50" spans="1:14" ht="15" customHeight="1">
      <c r="A50" s="123" t="s">
        <v>232</v>
      </c>
      <c r="B50" s="123"/>
      <c r="C50" s="123" t="s">
        <v>318</v>
      </c>
      <c r="D50" s="123"/>
      <c r="E50" s="123"/>
      <c r="F50" s="140">
        <v>0</v>
      </c>
      <c r="G50" s="140"/>
      <c r="H50" s="70"/>
      <c r="I50" s="83"/>
      <c r="J50" s="119"/>
      <c r="K50" s="119"/>
      <c r="L50" s="78" t="e">
        <f t="shared" si="0"/>
        <v>#DIV/0!</v>
      </c>
      <c r="M50" s="69" t="e">
        <f t="shared" si="1"/>
        <v>#DIV/0!</v>
      </c>
      <c r="N50" s="68"/>
    </row>
    <row r="51" spans="1:14" ht="15">
      <c r="A51" s="123" t="s">
        <v>149</v>
      </c>
      <c r="B51" s="123"/>
      <c r="C51" s="123" t="s">
        <v>300</v>
      </c>
      <c r="D51" s="123"/>
      <c r="E51" s="123"/>
      <c r="F51" s="140">
        <v>0</v>
      </c>
      <c r="G51" s="140"/>
      <c r="H51" s="70"/>
      <c r="I51" s="83"/>
      <c r="J51" s="119"/>
      <c r="K51" s="119"/>
      <c r="L51" s="78" t="e">
        <f t="shared" si="0"/>
        <v>#DIV/0!</v>
      </c>
      <c r="M51" s="69" t="e">
        <f t="shared" si="1"/>
        <v>#DIV/0!</v>
      </c>
      <c r="N51" s="68"/>
    </row>
    <row r="52" spans="1:14" ht="24.75" customHeight="1">
      <c r="A52" s="124" t="s">
        <v>205</v>
      </c>
      <c r="B52" s="124"/>
      <c r="C52" s="124" t="s">
        <v>206</v>
      </c>
      <c r="D52" s="124"/>
      <c r="E52" s="124"/>
      <c r="F52" s="126">
        <v>0</v>
      </c>
      <c r="G52" s="126"/>
      <c r="H52" s="73"/>
      <c r="I52" s="85"/>
      <c r="J52" s="127"/>
      <c r="K52" s="127"/>
      <c r="L52" s="78" t="e">
        <f t="shared" si="0"/>
        <v>#DIV/0!</v>
      </c>
      <c r="M52" s="69" t="e">
        <f t="shared" si="1"/>
        <v>#DIV/0!</v>
      </c>
      <c r="N52" s="68"/>
    </row>
    <row r="53" spans="1:14" ht="21.75" customHeight="1">
      <c r="A53" s="124" t="s">
        <v>207</v>
      </c>
      <c r="B53" s="124"/>
      <c r="C53" s="124" t="s">
        <v>208</v>
      </c>
      <c r="D53" s="124"/>
      <c r="E53" s="124"/>
      <c r="F53" s="126">
        <v>0</v>
      </c>
      <c r="G53" s="126"/>
      <c r="H53" s="73"/>
      <c r="I53" s="85"/>
      <c r="J53" s="127"/>
      <c r="K53" s="127"/>
      <c r="L53" s="78" t="e">
        <f t="shared" si="0"/>
        <v>#DIV/0!</v>
      </c>
      <c r="M53" s="69" t="e">
        <f t="shared" ref="M53:M71" si="2">J53/I53*100</f>
        <v>#DIV/0!</v>
      </c>
      <c r="N53" s="68"/>
    </row>
    <row r="54" spans="1:14" ht="15">
      <c r="A54" s="124" t="s">
        <v>209</v>
      </c>
      <c r="B54" s="124"/>
      <c r="C54" s="124" t="s">
        <v>210</v>
      </c>
      <c r="D54" s="124"/>
      <c r="E54" s="124"/>
      <c r="F54" s="126">
        <v>0</v>
      </c>
      <c r="G54" s="126"/>
      <c r="H54" s="73"/>
      <c r="I54" s="85"/>
      <c r="J54" s="127"/>
      <c r="K54" s="127"/>
      <c r="L54" s="78" t="e">
        <f t="shared" ref="L54:L71" si="3">J54/F54*100</f>
        <v>#DIV/0!</v>
      </c>
      <c r="M54" s="69" t="e">
        <f t="shared" si="2"/>
        <v>#DIV/0!</v>
      </c>
      <c r="N54" s="68"/>
    </row>
    <row r="55" spans="1:14" ht="15">
      <c r="A55" s="123" t="s">
        <v>211</v>
      </c>
      <c r="B55" s="123"/>
      <c r="C55" s="123" t="s">
        <v>212</v>
      </c>
      <c r="D55" s="123"/>
      <c r="E55" s="123"/>
      <c r="F55" s="140">
        <v>0</v>
      </c>
      <c r="G55" s="140"/>
      <c r="H55" s="70"/>
      <c r="I55" s="83"/>
      <c r="J55" s="119"/>
      <c r="K55" s="119"/>
      <c r="L55" s="78" t="e">
        <f t="shared" si="3"/>
        <v>#DIV/0!</v>
      </c>
      <c r="M55" s="69" t="e">
        <f t="shared" si="2"/>
        <v>#DIV/0!</v>
      </c>
      <c r="N55" s="68"/>
    </row>
    <row r="56" spans="1:14" ht="15">
      <c r="A56" s="123" t="s">
        <v>211</v>
      </c>
      <c r="B56" s="123"/>
      <c r="C56" s="123" t="s">
        <v>213</v>
      </c>
      <c r="D56" s="123"/>
      <c r="E56" s="123"/>
      <c r="F56" s="140">
        <v>0</v>
      </c>
      <c r="G56" s="140"/>
      <c r="H56" s="70"/>
      <c r="I56" s="83"/>
      <c r="J56" s="119"/>
      <c r="K56" s="119"/>
      <c r="L56" s="78" t="e">
        <f t="shared" si="3"/>
        <v>#DIV/0!</v>
      </c>
      <c r="M56" s="69" t="e">
        <f t="shared" si="2"/>
        <v>#DIV/0!</v>
      </c>
      <c r="N56" s="68"/>
    </row>
    <row r="57" spans="1:14" ht="15">
      <c r="A57" s="123" t="s">
        <v>214</v>
      </c>
      <c r="B57" s="123"/>
      <c r="C57" s="123" t="s">
        <v>215</v>
      </c>
      <c r="D57" s="123"/>
      <c r="E57" s="123"/>
      <c r="F57" s="140">
        <v>0</v>
      </c>
      <c r="G57" s="140"/>
      <c r="H57" s="70"/>
      <c r="I57" s="83"/>
      <c r="J57" s="119"/>
      <c r="K57" s="119"/>
      <c r="L57" s="78" t="e">
        <f t="shared" si="3"/>
        <v>#DIV/0!</v>
      </c>
      <c r="M57" s="69" t="e">
        <f t="shared" si="2"/>
        <v>#DIV/0!</v>
      </c>
      <c r="N57" s="68"/>
    </row>
    <row r="58" spans="1:14" ht="21.75" customHeight="1">
      <c r="A58" s="166" t="s">
        <v>216</v>
      </c>
      <c r="B58" s="166"/>
      <c r="C58" s="166" t="s">
        <v>217</v>
      </c>
      <c r="D58" s="166"/>
      <c r="E58" s="166"/>
      <c r="F58" s="167">
        <v>0</v>
      </c>
      <c r="G58" s="167"/>
      <c r="H58" s="100">
        <v>383000</v>
      </c>
      <c r="I58" s="100">
        <v>383000</v>
      </c>
      <c r="J58" s="168"/>
      <c r="K58" s="168"/>
      <c r="L58" s="78" t="e">
        <f t="shared" si="3"/>
        <v>#DIV/0!</v>
      </c>
      <c r="M58" s="69">
        <f t="shared" si="2"/>
        <v>0</v>
      </c>
      <c r="N58" s="68"/>
    </row>
    <row r="59" spans="1:14" ht="15">
      <c r="A59" s="144" t="s">
        <v>230</v>
      </c>
      <c r="B59" s="144"/>
      <c r="C59" s="123" t="s">
        <v>310</v>
      </c>
      <c r="D59" s="123"/>
      <c r="E59" s="123"/>
      <c r="F59" s="140">
        <v>0</v>
      </c>
      <c r="G59" s="140"/>
      <c r="H59" s="82">
        <v>383000</v>
      </c>
      <c r="I59" s="82">
        <v>383000</v>
      </c>
      <c r="J59" s="119"/>
      <c r="K59" s="119"/>
      <c r="L59" s="78" t="e">
        <f t="shared" si="3"/>
        <v>#DIV/0!</v>
      </c>
      <c r="M59" s="69">
        <f t="shared" si="2"/>
        <v>0</v>
      </c>
      <c r="N59" s="68"/>
    </row>
    <row r="60" spans="1:14" ht="15" customHeight="1">
      <c r="A60" s="123" t="s">
        <v>232</v>
      </c>
      <c r="B60" s="123"/>
      <c r="C60" s="123" t="s">
        <v>318</v>
      </c>
      <c r="D60" s="123"/>
      <c r="E60" s="123"/>
      <c r="F60" s="140">
        <v>0</v>
      </c>
      <c r="G60" s="140"/>
      <c r="H60" s="82"/>
      <c r="I60" s="82"/>
      <c r="J60" s="119"/>
      <c r="K60" s="119"/>
      <c r="L60" s="78" t="e">
        <f t="shared" si="3"/>
        <v>#DIV/0!</v>
      </c>
      <c r="M60" s="69" t="e">
        <f t="shared" si="2"/>
        <v>#DIV/0!</v>
      </c>
      <c r="N60" s="68"/>
    </row>
    <row r="61" spans="1:14" ht="15" customHeight="1">
      <c r="A61" s="123" t="s">
        <v>149</v>
      </c>
      <c r="B61" s="123"/>
      <c r="C61" s="123" t="s">
        <v>300</v>
      </c>
      <c r="D61" s="123"/>
      <c r="E61" s="123"/>
      <c r="F61" s="140">
        <v>0</v>
      </c>
      <c r="G61" s="140"/>
      <c r="H61" s="82">
        <v>383000</v>
      </c>
      <c r="I61" s="82">
        <v>383000</v>
      </c>
      <c r="J61" s="119"/>
      <c r="K61" s="119"/>
      <c r="L61" s="78" t="e">
        <f t="shared" si="3"/>
        <v>#DIV/0!</v>
      </c>
      <c r="M61" s="69">
        <f t="shared" si="2"/>
        <v>0</v>
      </c>
      <c r="N61" s="68"/>
    </row>
    <row r="62" spans="1:14" ht="25.5" customHeight="1">
      <c r="A62" s="124" t="s">
        <v>205</v>
      </c>
      <c r="B62" s="124"/>
      <c r="C62" s="124" t="s">
        <v>206</v>
      </c>
      <c r="D62" s="124"/>
      <c r="E62" s="124"/>
      <c r="F62" s="126">
        <v>0</v>
      </c>
      <c r="G62" s="126"/>
      <c r="H62" s="84">
        <v>383000</v>
      </c>
      <c r="I62" s="84">
        <v>383000</v>
      </c>
      <c r="J62" s="127"/>
      <c r="K62" s="127"/>
      <c r="L62" s="78" t="e">
        <f t="shared" si="3"/>
        <v>#DIV/0!</v>
      </c>
      <c r="M62" s="69">
        <f t="shared" si="2"/>
        <v>0</v>
      </c>
      <c r="N62" s="68"/>
    </row>
    <row r="63" spans="1:14" ht="24.75" customHeight="1">
      <c r="A63" s="124" t="s">
        <v>218</v>
      </c>
      <c r="B63" s="124"/>
      <c r="C63" s="124" t="s">
        <v>219</v>
      </c>
      <c r="D63" s="124"/>
      <c r="E63" s="124"/>
      <c r="F63" s="126">
        <v>0</v>
      </c>
      <c r="G63" s="126"/>
      <c r="H63" s="84">
        <v>383000</v>
      </c>
      <c r="I63" s="84">
        <v>383000</v>
      </c>
      <c r="J63" s="127"/>
      <c r="K63" s="127"/>
      <c r="L63" s="78" t="e">
        <f t="shared" si="3"/>
        <v>#DIV/0!</v>
      </c>
      <c r="M63" s="69">
        <f t="shared" si="2"/>
        <v>0</v>
      </c>
      <c r="N63" s="68"/>
    </row>
    <row r="64" spans="1:14" ht="26.25" customHeight="1">
      <c r="A64" s="124" t="s">
        <v>220</v>
      </c>
      <c r="B64" s="124"/>
      <c r="C64" s="124" t="s">
        <v>221</v>
      </c>
      <c r="D64" s="124"/>
      <c r="E64" s="124"/>
      <c r="F64" s="126">
        <v>0</v>
      </c>
      <c r="G64" s="126"/>
      <c r="H64" s="84">
        <v>242000</v>
      </c>
      <c r="I64" s="84">
        <v>242000</v>
      </c>
      <c r="J64" s="127"/>
      <c r="K64" s="127"/>
      <c r="L64" s="78" t="e">
        <f t="shared" si="3"/>
        <v>#DIV/0!</v>
      </c>
      <c r="M64" s="69">
        <f t="shared" si="2"/>
        <v>0</v>
      </c>
      <c r="N64" s="68"/>
    </row>
    <row r="65" spans="1:14" ht="15">
      <c r="A65" s="123" t="s">
        <v>222</v>
      </c>
      <c r="B65" s="123"/>
      <c r="C65" s="123" t="s">
        <v>223</v>
      </c>
      <c r="D65" s="123"/>
      <c r="E65" s="123"/>
      <c r="F65" s="140">
        <v>0</v>
      </c>
      <c r="G65" s="140"/>
      <c r="H65" s="82">
        <v>242000</v>
      </c>
      <c r="I65" s="82">
        <v>242000</v>
      </c>
      <c r="J65" s="119"/>
      <c r="K65" s="119"/>
      <c r="L65" s="78" t="e">
        <f t="shared" si="3"/>
        <v>#DIV/0!</v>
      </c>
      <c r="M65" s="69">
        <f t="shared" si="2"/>
        <v>0</v>
      </c>
      <c r="N65" s="68"/>
    </row>
    <row r="66" spans="1:14" s="92" customFormat="1" ht="24" customHeight="1">
      <c r="A66" s="124">
        <v>452</v>
      </c>
      <c r="B66" s="124"/>
      <c r="C66" s="124" t="s">
        <v>317</v>
      </c>
      <c r="D66" s="124"/>
      <c r="E66" s="124"/>
      <c r="F66" s="183"/>
      <c r="G66" s="184"/>
      <c r="H66" s="98">
        <v>141000</v>
      </c>
      <c r="I66" s="98">
        <v>141000</v>
      </c>
      <c r="J66" s="133"/>
      <c r="K66" s="134"/>
      <c r="L66" s="78"/>
      <c r="M66" s="69"/>
      <c r="N66" s="68"/>
    </row>
    <row r="67" spans="1:14" s="92" customFormat="1" ht="23.25" customHeight="1">
      <c r="A67" s="182">
        <v>4521</v>
      </c>
      <c r="B67" s="182"/>
      <c r="C67" s="182" t="s">
        <v>317</v>
      </c>
      <c r="D67" s="182"/>
      <c r="E67" s="182"/>
      <c r="F67" s="183"/>
      <c r="G67" s="184"/>
      <c r="H67" s="82">
        <v>141000</v>
      </c>
      <c r="I67" s="82">
        <v>141000</v>
      </c>
      <c r="J67" s="133"/>
      <c r="K67" s="134"/>
      <c r="L67" s="78"/>
      <c r="M67" s="69"/>
      <c r="N67" s="68"/>
    </row>
    <row r="68" spans="1:14" ht="21" customHeight="1">
      <c r="A68" s="123" t="s">
        <v>224</v>
      </c>
      <c r="B68" s="123"/>
      <c r="C68" s="123" t="s">
        <v>225</v>
      </c>
      <c r="D68" s="123"/>
      <c r="E68" s="123"/>
      <c r="F68" s="139"/>
      <c r="G68" s="140"/>
      <c r="H68" s="70"/>
      <c r="I68" s="83"/>
      <c r="J68" s="119"/>
      <c r="K68" s="119"/>
      <c r="L68" s="78" t="e">
        <f t="shared" si="3"/>
        <v>#DIV/0!</v>
      </c>
      <c r="M68" s="69" t="e">
        <f t="shared" si="2"/>
        <v>#DIV/0!</v>
      </c>
      <c r="N68" s="68"/>
    </row>
    <row r="69" spans="1:14" ht="15">
      <c r="A69" s="181" t="s">
        <v>230</v>
      </c>
      <c r="B69" s="181"/>
      <c r="C69" s="187" t="s">
        <v>311</v>
      </c>
      <c r="D69" s="188"/>
      <c r="E69" s="189"/>
      <c r="F69" s="156">
        <v>21058</v>
      </c>
      <c r="G69" s="157"/>
      <c r="H69" s="99">
        <v>23000</v>
      </c>
      <c r="I69" s="99">
        <v>23000</v>
      </c>
      <c r="J69" s="135">
        <v>15637.37</v>
      </c>
      <c r="K69" s="136"/>
      <c r="L69" s="78">
        <f t="shared" si="3"/>
        <v>74.258571564251113</v>
      </c>
      <c r="M69" s="69">
        <f t="shared" si="2"/>
        <v>67.988565217391312</v>
      </c>
      <c r="N69" s="68"/>
    </row>
    <row r="70" spans="1:14" ht="15">
      <c r="A70" s="124" t="s">
        <v>159</v>
      </c>
      <c r="B70" s="124"/>
      <c r="C70" s="124" t="s">
        <v>160</v>
      </c>
      <c r="D70" s="124"/>
      <c r="E70" s="124"/>
      <c r="F70" s="139">
        <v>21058</v>
      </c>
      <c r="G70" s="140"/>
      <c r="H70" s="82">
        <v>23000</v>
      </c>
      <c r="I70" s="82">
        <v>23000</v>
      </c>
      <c r="J70" s="127">
        <v>15637.37</v>
      </c>
      <c r="K70" s="127"/>
      <c r="L70" s="78">
        <f t="shared" si="3"/>
        <v>74.258571564251113</v>
      </c>
      <c r="M70" s="69">
        <f t="shared" si="2"/>
        <v>67.988565217391312</v>
      </c>
      <c r="N70" s="68"/>
    </row>
    <row r="71" spans="1:14" ht="15">
      <c r="A71" s="123">
        <v>3222</v>
      </c>
      <c r="B71" s="123"/>
      <c r="C71" s="123" t="s">
        <v>304</v>
      </c>
      <c r="D71" s="123"/>
      <c r="E71" s="123"/>
      <c r="F71" s="139">
        <v>21058</v>
      </c>
      <c r="G71" s="140"/>
      <c r="H71" s="82">
        <v>23000</v>
      </c>
      <c r="I71" s="82">
        <v>23000</v>
      </c>
      <c r="J71" s="119">
        <v>15637.37</v>
      </c>
      <c r="K71" s="119"/>
      <c r="L71" s="78">
        <f t="shared" si="3"/>
        <v>74.258571564251113</v>
      </c>
      <c r="M71" s="69">
        <f t="shared" si="2"/>
        <v>67.988565217391312</v>
      </c>
      <c r="N71" s="68"/>
    </row>
    <row r="72" spans="1:14" ht="15">
      <c r="A72" s="145" t="s">
        <v>250</v>
      </c>
      <c r="B72" s="145"/>
      <c r="C72" s="145" t="s">
        <v>251</v>
      </c>
      <c r="D72" s="145"/>
      <c r="E72" s="145"/>
      <c r="F72" s="147">
        <v>3854967</v>
      </c>
      <c r="G72" s="148"/>
      <c r="H72" s="88">
        <v>3772000</v>
      </c>
      <c r="I72" s="88">
        <v>3772000</v>
      </c>
      <c r="J72" s="143">
        <v>1926721.29</v>
      </c>
      <c r="K72" s="143"/>
      <c r="L72" s="78">
        <f t="shared" ref="L72:L103" si="4">J72/F72*100</f>
        <v>49.980227846308409</v>
      </c>
      <c r="M72" s="69">
        <f t="shared" ref="M72:M103" si="5">J72/I72*100</f>
        <v>51.079567603393428</v>
      </c>
      <c r="N72" s="68"/>
    </row>
    <row r="73" spans="1:14" ht="15">
      <c r="A73" s="144" t="s">
        <v>147</v>
      </c>
      <c r="B73" s="144"/>
      <c r="C73" s="123" t="s">
        <v>148</v>
      </c>
      <c r="D73" s="123"/>
      <c r="E73" s="123"/>
      <c r="F73" s="139">
        <v>3854967</v>
      </c>
      <c r="G73" s="140"/>
      <c r="H73" s="93">
        <v>3772000</v>
      </c>
      <c r="I73" s="93">
        <v>3772000</v>
      </c>
      <c r="J73" s="165">
        <v>1926721.29</v>
      </c>
      <c r="K73" s="165"/>
      <c r="L73" s="78">
        <f t="shared" si="4"/>
        <v>49.980227846308409</v>
      </c>
      <c r="M73" s="69">
        <f t="shared" si="5"/>
        <v>51.079567603393428</v>
      </c>
      <c r="N73" s="68"/>
    </row>
    <row r="74" spans="1:14" ht="15">
      <c r="A74" s="123" t="s">
        <v>312</v>
      </c>
      <c r="B74" s="123"/>
      <c r="C74" s="123" t="s">
        <v>269</v>
      </c>
      <c r="D74" s="123"/>
      <c r="E74" s="123"/>
      <c r="F74" s="125">
        <v>3854967</v>
      </c>
      <c r="G74" s="126"/>
      <c r="H74" s="93">
        <v>3772000</v>
      </c>
      <c r="I74" s="93">
        <v>3772000</v>
      </c>
      <c r="J74" s="127">
        <v>1926721.29</v>
      </c>
      <c r="K74" s="127"/>
      <c r="L74" s="78">
        <f t="shared" si="4"/>
        <v>49.980227846308409</v>
      </c>
      <c r="M74" s="69">
        <f t="shared" si="5"/>
        <v>51.079567603393428</v>
      </c>
      <c r="N74" s="68"/>
    </row>
    <row r="75" spans="1:14" ht="15">
      <c r="A75" s="123" t="s">
        <v>149</v>
      </c>
      <c r="B75" s="123"/>
      <c r="C75" s="123" t="s">
        <v>300</v>
      </c>
      <c r="D75" s="123"/>
      <c r="E75" s="123"/>
      <c r="F75" s="139">
        <v>3854967</v>
      </c>
      <c r="G75" s="140"/>
      <c r="H75" s="93">
        <v>3772000</v>
      </c>
      <c r="I75" s="93">
        <v>3772000</v>
      </c>
      <c r="J75" s="127">
        <v>1926721.29</v>
      </c>
      <c r="K75" s="127"/>
      <c r="L75" s="78">
        <f t="shared" si="4"/>
        <v>49.980227846308409</v>
      </c>
      <c r="M75" s="69">
        <f t="shared" si="5"/>
        <v>51.079567603393428</v>
      </c>
      <c r="N75" s="68"/>
    </row>
    <row r="76" spans="1:14" ht="15">
      <c r="A76" s="124" t="s">
        <v>150</v>
      </c>
      <c r="B76" s="124"/>
      <c r="C76" s="124" t="s">
        <v>151</v>
      </c>
      <c r="D76" s="124"/>
      <c r="E76" s="124"/>
      <c r="F76" s="125">
        <f>SUM(F77,F86,F94,F95)</f>
        <v>3854967</v>
      </c>
      <c r="G76" s="126"/>
      <c r="H76" s="93">
        <f>SUM(H77,H86,H94,H95)</f>
        <v>3772000</v>
      </c>
      <c r="I76" s="93">
        <f>SUM(I77,I86,I94,I95)</f>
        <v>3772000</v>
      </c>
      <c r="J76" s="127">
        <f>SUM(J77+J86+J94+J95)</f>
        <v>1926721.2900000003</v>
      </c>
      <c r="K76" s="127"/>
      <c r="L76" s="78">
        <f t="shared" si="4"/>
        <v>49.980227846308416</v>
      </c>
      <c r="M76" s="69">
        <f t="shared" si="5"/>
        <v>51.079567603393428</v>
      </c>
      <c r="N76" s="68"/>
    </row>
    <row r="77" spans="1:14" ht="15">
      <c r="A77" s="124" t="s">
        <v>234</v>
      </c>
      <c r="B77" s="124"/>
      <c r="C77" s="124" t="s">
        <v>235</v>
      </c>
      <c r="D77" s="124"/>
      <c r="E77" s="124"/>
      <c r="F77" s="125">
        <f>SUM(F78,F82,F84)</f>
        <v>3584783</v>
      </c>
      <c r="G77" s="126"/>
      <c r="H77" s="93">
        <f>SUM(H78,H82,H84)</f>
        <v>3580500</v>
      </c>
      <c r="I77" s="93">
        <f>SUM(I78,I82,I84)</f>
        <v>3580500</v>
      </c>
      <c r="J77" s="127">
        <f>SUM(J78+J82+J84)</f>
        <v>1760972.3600000003</v>
      </c>
      <c r="K77" s="127"/>
      <c r="L77" s="78">
        <f t="shared" si="4"/>
        <v>49.123541369170752</v>
      </c>
      <c r="M77" s="69">
        <f t="shared" si="5"/>
        <v>49.182303030303039</v>
      </c>
      <c r="N77" s="68"/>
    </row>
    <row r="78" spans="1:14" ht="15">
      <c r="A78" s="124" t="s">
        <v>236</v>
      </c>
      <c r="B78" s="124"/>
      <c r="C78" s="124" t="s">
        <v>237</v>
      </c>
      <c r="D78" s="124"/>
      <c r="E78" s="124"/>
      <c r="F78" s="125">
        <f>SUM(F79,F80,F81)</f>
        <v>2978204</v>
      </c>
      <c r="G78" s="126"/>
      <c r="H78" s="93">
        <f>SUM(H79,H80,H81)</f>
        <v>2987500</v>
      </c>
      <c r="I78" s="93">
        <f>SUM(I79,I80,I81)</f>
        <v>2987500</v>
      </c>
      <c r="J78" s="127">
        <f>SUM(J79:J81)</f>
        <v>1473340.0500000003</v>
      </c>
      <c r="K78" s="127"/>
      <c r="L78" s="78">
        <f t="shared" si="4"/>
        <v>49.470756536489787</v>
      </c>
      <c r="M78" s="69">
        <f t="shared" si="5"/>
        <v>49.316821757322181</v>
      </c>
      <c r="N78" s="68"/>
    </row>
    <row r="79" spans="1:14" ht="15">
      <c r="A79" s="123" t="s">
        <v>238</v>
      </c>
      <c r="B79" s="123"/>
      <c r="C79" s="123" t="s">
        <v>239</v>
      </c>
      <c r="D79" s="123"/>
      <c r="E79" s="123"/>
      <c r="F79" s="139">
        <v>2947923</v>
      </c>
      <c r="G79" s="140"/>
      <c r="H79" s="82">
        <v>2953500</v>
      </c>
      <c r="I79" s="82">
        <v>2953500</v>
      </c>
      <c r="J79" s="119">
        <v>1448631.37</v>
      </c>
      <c r="K79" s="119"/>
      <c r="L79" s="78">
        <f t="shared" si="4"/>
        <v>49.140746552742392</v>
      </c>
      <c r="M79" s="69">
        <f t="shared" si="5"/>
        <v>49.047955645843913</v>
      </c>
      <c r="N79" s="68"/>
    </row>
    <row r="80" spans="1:14" ht="15">
      <c r="A80" s="123" t="s">
        <v>254</v>
      </c>
      <c r="B80" s="123"/>
      <c r="C80" s="123" t="s">
        <v>255</v>
      </c>
      <c r="D80" s="123"/>
      <c r="E80" s="123"/>
      <c r="F80" s="139">
        <v>17166</v>
      </c>
      <c r="G80" s="140"/>
      <c r="H80" s="82">
        <v>18000</v>
      </c>
      <c r="I80" s="82">
        <v>18000</v>
      </c>
      <c r="J80" s="119">
        <v>16388.580000000002</v>
      </c>
      <c r="K80" s="119"/>
      <c r="L80" s="78">
        <f t="shared" si="4"/>
        <v>95.471163928696271</v>
      </c>
      <c r="M80" s="69">
        <f t="shared" si="5"/>
        <v>91.047666666666672</v>
      </c>
      <c r="N80" s="68"/>
    </row>
    <row r="81" spans="1:14" ht="15">
      <c r="A81" s="123" t="s">
        <v>256</v>
      </c>
      <c r="B81" s="123"/>
      <c r="C81" s="123" t="s">
        <v>257</v>
      </c>
      <c r="D81" s="123"/>
      <c r="E81" s="123"/>
      <c r="F81" s="139">
        <v>13115</v>
      </c>
      <c r="G81" s="140"/>
      <c r="H81" s="82">
        <v>16000</v>
      </c>
      <c r="I81" s="82">
        <v>16000</v>
      </c>
      <c r="J81" s="119">
        <v>8320.1</v>
      </c>
      <c r="K81" s="119"/>
      <c r="L81" s="78">
        <f t="shared" si="4"/>
        <v>63.4395730080061</v>
      </c>
      <c r="M81" s="69">
        <f t="shared" si="5"/>
        <v>52.000624999999999</v>
      </c>
      <c r="N81" s="68"/>
    </row>
    <row r="82" spans="1:14" ht="24.75" customHeight="1">
      <c r="A82" s="124" t="s">
        <v>240</v>
      </c>
      <c r="B82" s="124"/>
      <c r="C82" s="124" t="s">
        <v>241</v>
      </c>
      <c r="D82" s="124"/>
      <c r="E82" s="124"/>
      <c r="F82" s="125">
        <f>SUM(F83)</f>
        <v>114572</v>
      </c>
      <c r="G82" s="126"/>
      <c r="H82" s="93">
        <f>SUM(H83)</f>
        <v>100000</v>
      </c>
      <c r="I82" s="93">
        <f>SUM(I83)</f>
        <v>100000</v>
      </c>
      <c r="J82" s="127">
        <f>J83</f>
        <v>44093.43</v>
      </c>
      <c r="K82" s="127"/>
      <c r="L82" s="78">
        <f t="shared" si="4"/>
        <v>38.485345459623645</v>
      </c>
      <c r="M82" s="69">
        <f t="shared" si="5"/>
        <v>44.093429999999998</v>
      </c>
      <c r="N82" s="68"/>
    </row>
    <row r="83" spans="1:14" ht="24.75" customHeight="1">
      <c r="A83" s="123" t="s">
        <v>242</v>
      </c>
      <c r="B83" s="123"/>
      <c r="C83" s="123" t="s">
        <v>258</v>
      </c>
      <c r="D83" s="123"/>
      <c r="E83" s="123"/>
      <c r="F83" s="139">
        <v>114572</v>
      </c>
      <c r="G83" s="140"/>
      <c r="H83" s="94">
        <v>100000</v>
      </c>
      <c r="I83" s="94">
        <v>100000</v>
      </c>
      <c r="J83" s="119">
        <v>44093.43</v>
      </c>
      <c r="K83" s="119"/>
      <c r="L83" s="78">
        <f t="shared" si="4"/>
        <v>38.485345459623645</v>
      </c>
      <c r="M83" s="69">
        <f t="shared" si="5"/>
        <v>44.093429999999998</v>
      </c>
      <c r="N83" s="68"/>
    </row>
    <row r="84" spans="1:14" ht="24.75" customHeight="1">
      <c r="A84" s="124" t="s">
        <v>243</v>
      </c>
      <c r="B84" s="124"/>
      <c r="C84" s="124" t="s">
        <v>244</v>
      </c>
      <c r="D84" s="124"/>
      <c r="E84" s="124"/>
      <c r="F84" s="125">
        <v>492007</v>
      </c>
      <c r="G84" s="126"/>
      <c r="H84" s="84">
        <v>493000</v>
      </c>
      <c r="I84" s="84">
        <v>493000</v>
      </c>
      <c r="J84" s="127">
        <f>J85</f>
        <v>243538.88</v>
      </c>
      <c r="K84" s="127"/>
      <c r="L84" s="78">
        <f t="shared" si="4"/>
        <v>49.499068102689598</v>
      </c>
      <c r="M84" s="69">
        <f t="shared" si="5"/>
        <v>49.399367139959431</v>
      </c>
      <c r="N84" s="68"/>
    </row>
    <row r="85" spans="1:14" ht="15">
      <c r="A85" s="123" t="s">
        <v>245</v>
      </c>
      <c r="B85" s="123"/>
      <c r="C85" s="123" t="s">
        <v>246</v>
      </c>
      <c r="D85" s="123"/>
      <c r="E85" s="123"/>
      <c r="F85" s="139">
        <v>492007</v>
      </c>
      <c r="G85" s="140"/>
      <c r="H85" s="82">
        <v>493000</v>
      </c>
      <c r="I85" s="82">
        <v>493000</v>
      </c>
      <c r="J85" s="119">
        <v>243538.88</v>
      </c>
      <c r="K85" s="119"/>
      <c r="L85" s="78">
        <f t="shared" si="4"/>
        <v>49.499068102689598</v>
      </c>
      <c r="M85" s="69">
        <f t="shared" si="5"/>
        <v>49.399367139959431</v>
      </c>
      <c r="N85" s="68"/>
    </row>
    <row r="86" spans="1:14" ht="15">
      <c r="A86" s="124" t="s">
        <v>152</v>
      </c>
      <c r="B86" s="124"/>
      <c r="C86" s="124" t="s">
        <v>153</v>
      </c>
      <c r="D86" s="124"/>
      <c r="E86" s="124"/>
      <c r="F86" s="125">
        <f>SUM(F87,F89,F91)</f>
        <v>228660</v>
      </c>
      <c r="G86" s="126"/>
      <c r="H86" s="93">
        <f>SUM(H87,H89,H91)</f>
        <v>169500</v>
      </c>
      <c r="I86" s="93">
        <f>SUM(I87,I89,I91)</f>
        <v>169500</v>
      </c>
      <c r="J86" s="127">
        <f>SUM(J87+J89+J91)</f>
        <v>142323.91</v>
      </c>
      <c r="K86" s="127"/>
      <c r="L86" s="78">
        <f t="shared" si="4"/>
        <v>62.242591620746964</v>
      </c>
      <c r="M86" s="69">
        <f t="shared" si="5"/>
        <v>83.966908554572271</v>
      </c>
      <c r="N86" s="68"/>
    </row>
    <row r="87" spans="1:14" ht="15">
      <c r="A87" s="124" t="s">
        <v>154</v>
      </c>
      <c r="B87" s="124"/>
      <c r="C87" s="124" t="s">
        <v>155</v>
      </c>
      <c r="D87" s="124"/>
      <c r="E87" s="124"/>
      <c r="F87" s="125">
        <v>165693</v>
      </c>
      <c r="G87" s="126"/>
      <c r="H87" s="84">
        <v>157500</v>
      </c>
      <c r="I87" s="84">
        <v>157500</v>
      </c>
      <c r="J87" s="127">
        <v>90778.86</v>
      </c>
      <c r="K87" s="127"/>
      <c r="L87" s="78">
        <f t="shared" si="4"/>
        <v>54.787383896724663</v>
      </c>
      <c r="M87" s="69">
        <f t="shared" si="5"/>
        <v>57.637371428571427</v>
      </c>
      <c r="N87" s="68"/>
    </row>
    <row r="88" spans="1:14" ht="24" customHeight="1">
      <c r="A88" s="123" t="s">
        <v>247</v>
      </c>
      <c r="B88" s="123"/>
      <c r="C88" s="123" t="s">
        <v>259</v>
      </c>
      <c r="D88" s="123"/>
      <c r="E88" s="123"/>
      <c r="F88" s="139">
        <v>165693</v>
      </c>
      <c r="G88" s="140"/>
      <c r="H88" s="82">
        <v>157500</v>
      </c>
      <c r="I88" s="82">
        <v>157500</v>
      </c>
      <c r="J88" s="119">
        <v>90778.86</v>
      </c>
      <c r="K88" s="119"/>
      <c r="L88" s="78">
        <f t="shared" si="4"/>
        <v>54.787383896724663</v>
      </c>
      <c r="M88" s="69">
        <f t="shared" si="5"/>
        <v>57.637371428571427</v>
      </c>
      <c r="N88" s="68"/>
    </row>
    <row r="89" spans="1:14" ht="15">
      <c r="A89" s="124" t="s">
        <v>169</v>
      </c>
      <c r="B89" s="124"/>
      <c r="C89" s="124" t="s">
        <v>170</v>
      </c>
      <c r="D89" s="124"/>
      <c r="E89" s="124"/>
      <c r="F89" s="125">
        <v>1898</v>
      </c>
      <c r="G89" s="126"/>
      <c r="H89" s="84">
        <v>0</v>
      </c>
      <c r="I89" s="84">
        <v>0</v>
      </c>
      <c r="J89" s="127">
        <v>1632.55</v>
      </c>
      <c r="K89" s="127"/>
      <c r="L89" s="78">
        <f t="shared" si="4"/>
        <v>86.014225500526862</v>
      </c>
      <c r="M89" s="69" t="e">
        <f t="shared" si="5"/>
        <v>#DIV/0!</v>
      </c>
      <c r="N89" s="68"/>
    </row>
    <row r="90" spans="1:14" ht="15">
      <c r="A90" s="123">
        <v>3236</v>
      </c>
      <c r="B90" s="123"/>
      <c r="C90" s="123" t="s">
        <v>313</v>
      </c>
      <c r="D90" s="123"/>
      <c r="E90" s="123"/>
      <c r="F90" s="139">
        <v>1898</v>
      </c>
      <c r="G90" s="140"/>
      <c r="H90" s="82">
        <v>0</v>
      </c>
      <c r="I90" s="82">
        <v>0</v>
      </c>
      <c r="J90" s="119">
        <v>1632.55</v>
      </c>
      <c r="K90" s="119"/>
      <c r="L90" s="78">
        <f t="shared" si="4"/>
        <v>86.014225500526862</v>
      </c>
      <c r="M90" s="69" t="e">
        <f t="shared" si="5"/>
        <v>#DIV/0!</v>
      </c>
      <c r="N90" s="68"/>
    </row>
    <row r="91" spans="1:14" ht="22.5" customHeight="1">
      <c r="A91" s="124" t="s">
        <v>184</v>
      </c>
      <c r="B91" s="124"/>
      <c r="C91" s="124" t="s">
        <v>185</v>
      </c>
      <c r="D91" s="124"/>
      <c r="E91" s="124"/>
      <c r="F91" s="125">
        <v>61069</v>
      </c>
      <c r="G91" s="126"/>
      <c r="H91" s="84">
        <v>12000</v>
      </c>
      <c r="I91" s="84">
        <v>12000</v>
      </c>
      <c r="J91" s="127">
        <f>SUM(J92+J93)</f>
        <v>49912.5</v>
      </c>
      <c r="K91" s="127"/>
      <c r="L91" s="78">
        <f t="shared" si="4"/>
        <v>81.731320309813498</v>
      </c>
      <c r="M91" s="69">
        <f t="shared" si="5"/>
        <v>415.9375</v>
      </c>
      <c r="N91" s="68"/>
    </row>
    <row r="92" spans="1:14" ht="27" customHeight="1">
      <c r="A92" s="123" t="s">
        <v>260</v>
      </c>
      <c r="B92" s="123"/>
      <c r="C92" s="123" t="s">
        <v>261</v>
      </c>
      <c r="D92" s="123"/>
      <c r="E92" s="123"/>
      <c r="F92" s="139">
        <v>10163</v>
      </c>
      <c r="G92" s="140"/>
      <c r="H92" s="82">
        <v>12000</v>
      </c>
      <c r="I92" s="82">
        <v>12000</v>
      </c>
      <c r="J92" s="119">
        <v>5537.5</v>
      </c>
      <c r="K92" s="119"/>
      <c r="L92" s="78">
        <f t="shared" si="4"/>
        <v>54.486864114926689</v>
      </c>
      <c r="M92" s="69">
        <f t="shared" si="5"/>
        <v>46.145833333333336</v>
      </c>
      <c r="N92" s="68"/>
    </row>
    <row r="93" spans="1:14" ht="15">
      <c r="A93" s="123" t="s">
        <v>262</v>
      </c>
      <c r="B93" s="123"/>
      <c r="C93" s="123" t="s">
        <v>263</v>
      </c>
      <c r="D93" s="123"/>
      <c r="E93" s="123"/>
      <c r="F93" s="139">
        <v>50906</v>
      </c>
      <c r="G93" s="140"/>
      <c r="H93" s="82">
        <v>0</v>
      </c>
      <c r="I93" s="82">
        <v>0</v>
      </c>
      <c r="J93" s="119">
        <v>44375</v>
      </c>
      <c r="K93" s="119"/>
      <c r="L93" s="78">
        <f t="shared" si="4"/>
        <v>87.170471064314611</v>
      </c>
      <c r="M93" s="69" t="e">
        <f t="shared" si="5"/>
        <v>#DIV/0!</v>
      </c>
      <c r="N93" s="68"/>
    </row>
    <row r="94" spans="1:14" s="81" customFormat="1" ht="15">
      <c r="A94" s="128">
        <v>34</v>
      </c>
      <c r="B94" s="130"/>
      <c r="C94" s="128" t="s">
        <v>192</v>
      </c>
      <c r="D94" s="129"/>
      <c r="E94" s="130"/>
      <c r="F94" s="131">
        <v>19807</v>
      </c>
      <c r="G94" s="132"/>
      <c r="H94" s="82">
        <v>0</v>
      </c>
      <c r="I94" s="82">
        <v>0</v>
      </c>
      <c r="J94" s="133">
        <v>23425.02</v>
      </c>
      <c r="K94" s="134"/>
      <c r="L94" s="78">
        <f t="shared" si="4"/>
        <v>118.26637047508457</v>
      </c>
      <c r="M94" s="69" t="e">
        <f t="shared" si="5"/>
        <v>#DIV/0!</v>
      </c>
      <c r="N94" s="68"/>
    </row>
    <row r="95" spans="1:14" ht="15">
      <c r="A95" s="123">
        <v>37</v>
      </c>
      <c r="B95" s="123"/>
      <c r="C95" s="123" t="s">
        <v>314</v>
      </c>
      <c r="D95" s="123"/>
      <c r="E95" s="123"/>
      <c r="F95" s="141">
        <v>21717</v>
      </c>
      <c r="G95" s="142"/>
      <c r="H95" s="86">
        <v>22000</v>
      </c>
      <c r="I95" s="86">
        <v>22000</v>
      </c>
      <c r="J95" s="119"/>
      <c r="K95" s="119"/>
      <c r="L95" s="78">
        <f t="shared" si="4"/>
        <v>0</v>
      </c>
      <c r="M95" s="69">
        <f t="shared" si="5"/>
        <v>0</v>
      </c>
      <c r="N95" s="68"/>
    </row>
    <row r="96" spans="1:14" ht="15">
      <c r="A96" s="145" t="s">
        <v>264</v>
      </c>
      <c r="B96" s="145"/>
      <c r="C96" s="145" t="s">
        <v>265</v>
      </c>
      <c r="D96" s="145"/>
      <c r="E96" s="145"/>
      <c r="F96" s="147">
        <v>7886</v>
      </c>
      <c r="G96" s="148"/>
      <c r="H96" s="88">
        <v>7000</v>
      </c>
      <c r="I96" s="88">
        <v>7000</v>
      </c>
      <c r="J96" s="163">
        <v>3252.17</v>
      </c>
      <c r="K96" s="164"/>
      <c r="L96" s="78">
        <f t="shared" si="4"/>
        <v>41.23979203652042</v>
      </c>
      <c r="M96" s="69">
        <f t="shared" si="5"/>
        <v>46.459571428571429</v>
      </c>
      <c r="N96" s="67"/>
    </row>
    <row r="97" spans="1:14" ht="15">
      <c r="A97" s="144" t="s">
        <v>226</v>
      </c>
      <c r="B97" s="144"/>
      <c r="C97" s="123" t="s">
        <v>227</v>
      </c>
      <c r="D97" s="123"/>
      <c r="E97" s="123"/>
      <c r="F97" s="139">
        <v>7886</v>
      </c>
      <c r="G97" s="140"/>
      <c r="H97" s="82">
        <v>7000</v>
      </c>
      <c r="I97" s="82">
        <v>7000</v>
      </c>
      <c r="J97" s="158">
        <v>3252.17</v>
      </c>
      <c r="K97" s="158"/>
      <c r="L97" s="78">
        <f t="shared" si="4"/>
        <v>41.23979203652042</v>
      </c>
      <c r="M97" s="69">
        <f t="shared" si="5"/>
        <v>46.459571428571429</v>
      </c>
      <c r="N97" s="68"/>
    </row>
    <row r="98" spans="1:14" ht="15">
      <c r="A98" s="123" t="s">
        <v>228</v>
      </c>
      <c r="B98" s="123"/>
      <c r="C98" s="123" t="s">
        <v>229</v>
      </c>
      <c r="D98" s="123"/>
      <c r="E98" s="123"/>
      <c r="F98" s="139"/>
      <c r="G98" s="140"/>
      <c r="H98" s="82"/>
      <c r="I98" s="82"/>
      <c r="J98" s="119"/>
      <c r="K98" s="119"/>
      <c r="L98" s="78" t="e">
        <f t="shared" si="4"/>
        <v>#DIV/0!</v>
      </c>
      <c r="M98" s="69" t="e">
        <f t="shared" si="5"/>
        <v>#DIV/0!</v>
      </c>
      <c r="N98" s="68"/>
    </row>
    <row r="99" spans="1:14" ht="15">
      <c r="A99" s="123" t="s">
        <v>149</v>
      </c>
      <c r="B99" s="123"/>
      <c r="C99" s="123" t="s">
        <v>300</v>
      </c>
      <c r="D99" s="123"/>
      <c r="E99" s="123"/>
      <c r="F99" s="139">
        <v>7886</v>
      </c>
      <c r="G99" s="140"/>
      <c r="H99" s="82">
        <v>7000</v>
      </c>
      <c r="I99" s="82">
        <v>7000</v>
      </c>
      <c r="J99" s="158">
        <v>3252.17</v>
      </c>
      <c r="K99" s="158"/>
      <c r="L99" s="78">
        <f t="shared" si="4"/>
        <v>41.23979203652042</v>
      </c>
      <c r="M99" s="69">
        <f t="shared" si="5"/>
        <v>46.459571428571429</v>
      </c>
      <c r="N99" s="68"/>
    </row>
    <row r="100" spans="1:14" ht="15">
      <c r="A100" s="124" t="s">
        <v>150</v>
      </c>
      <c r="B100" s="124"/>
      <c r="C100" s="124" t="s">
        <v>151</v>
      </c>
      <c r="D100" s="124"/>
      <c r="E100" s="124"/>
      <c r="F100" s="125">
        <f>SUM(F101)</f>
        <v>7886</v>
      </c>
      <c r="G100" s="126"/>
      <c r="H100" s="84">
        <v>7000</v>
      </c>
      <c r="I100" s="84">
        <v>7000</v>
      </c>
      <c r="J100" s="158">
        <v>3252.17</v>
      </c>
      <c r="K100" s="158"/>
      <c r="L100" s="78">
        <f t="shared" si="4"/>
        <v>41.23979203652042</v>
      </c>
      <c r="M100" s="69">
        <f t="shared" si="5"/>
        <v>46.459571428571429</v>
      </c>
      <c r="N100" s="68"/>
    </row>
    <row r="101" spans="1:14" ht="15">
      <c r="A101" s="124" t="s">
        <v>152</v>
      </c>
      <c r="B101" s="124"/>
      <c r="C101" s="124" t="s">
        <v>153</v>
      </c>
      <c r="D101" s="124"/>
      <c r="E101" s="124"/>
      <c r="F101" s="125">
        <v>7886</v>
      </c>
      <c r="G101" s="126"/>
      <c r="H101" s="84">
        <v>7000</v>
      </c>
      <c r="I101" s="84">
        <v>7000</v>
      </c>
      <c r="J101" s="158">
        <v>3252.17</v>
      </c>
      <c r="K101" s="158"/>
      <c r="L101" s="78">
        <f t="shared" si="4"/>
        <v>41.23979203652042</v>
      </c>
      <c r="M101" s="69">
        <f t="shared" si="5"/>
        <v>46.459571428571429</v>
      </c>
      <c r="N101" s="68"/>
    </row>
    <row r="102" spans="1:14" ht="15">
      <c r="A102" s="124" t="s">
        <v>159</v>
      </c>
      <c r="B102" s="124"/>
      <c r="C102" s="124" t="s">
        <v>160</v>
      </c>
      <c r="D102" s="124"/>
      <c r="E102" s="124"/>
      <c r="F102" s="125">
        <v>7886</v>
      </c>
      <c r="G102" s="126"/>
      <c r="H102" s="84">
        <v>7000</v>
      </c>
      <c r="I102" s="84">
        <v>7000</v>
      </c>
      <c r="J102" s="158">
        <v>3252.17</v>
      </c>
      <c r="K102" s="158"/>
      <c r="L102" s="78">
        <f t="shared" si="4"/>
        <v>41.23979203652042</v>
      </c>
      <c r="M102" s="69">
        <f t="shared" si="5"/>
        <v>46.459571428571429</v>
      </c>
      <c r="N102" s="68"/>
    </row>
    <row r="103" spans="1:14" s="66" customFormat="1" ht="15">
      <c r="A103" s="159" t="s">
        <v>248</v>
      </c>
      <c r="B103" s="159"/>
      <c r="C103" s="160" t="s">
        <v>249</v>
      </c>
      <c r="D103" s="160"/>
      <c r="E103" s="160"/>
      <c r="F103" s="161">
        <v>7886</v>
      </c>
      <c r="G103" s="162"/>
      <c r="H103" s="91">
        <v>7000</v>
      </c>
      <c r="I103" s="91">
        <v>7000</v>
      </c>
      <c r="J103" s="158">
        <v>3252.17</v>
      </c>
      <c r="K103" s="158"/>
      <c r="L103" s="78">
        <f t="shared" si="4"/>
        <v>41.23979203652042</v>
      </c>
      <c r="M103" s="69">
        <f t="shared" si="5"/>
        <v>46.459571428571429</v>
      </c>
      <c r="N103" s="75"/>
    </row>
    <row r="104" spans="1:14" ht="15">
      <c r="A104" s="144" t="s">
        <v>274</v>
      </c>
      <c r="B104" s="144"/>
      <c r="C104" s="155" t="s">
        <v>275</v>
      </c>
      <c r="D104" s="155"/>
      <c r="E104" s="155"/>
      <c r="F104" s="156">
        <v>31325</v>
      </c>
      <c r="G104" s="157"/>
      <c r="H104" s="96">
        <v>2000</v>
      </c>
      <c r="I104" s="96">
        <v>2000</v>
      </c>
      <c r="J104" s="154">
        <v>14143.22</v>
      </c>
      <c r="K104" s="154"/>
      <c r="L104" s="78">
        <f t="shared" ref="L104:L124" si="6">J104/F104*100</f>
        <v>45.149944134078211</v>
      </c>
      <c r="M104" s="69">
        <f t="shared" ref="M104:M124" si="7">J104/I104*100</f>
        <v>707.16099999999994</v>
      </c>
      <c r="N104" s="68"/>
    </row>
    <row r="105" spans="1:14" ht="15">
      <c r="A105" s="123" t="s">
        <v>276</v>
      </c>
      <c r="B105" s="123"/>
      <c r="C105" s="123" t="s">
        <v>277</v>
      </c>
      <c r="D105" s="123"/>
      <c r="E105" s="123"/>
      <c r="F105" s="139">
        <v>31325</v>
      </c>
      <c r="G105" s="140"/>
      <c r="H105" s="82">
        <v>2000</v>
      </c>
      <c r="I105" s="82">
        <v>2000</v>
      </c>
      <c r="J105" s="119">
        <v>14143.22</v>
      </c>
      <c r="K105" s="119"/>
      <c r="L105" s="78">
        <f t="shared" si="6"/>
        <v>45.149944134078211</v>
      </c>
      <c r="M105" s="69">
        <f t="shared" si="7"/>
        <v>707.16099999999994</v>
      </c>
      <c r="N105" s="68"/>
    </row>
    <row r="106" spans="1:14" ht="15" customHeight="1">
      <c r="A106" s="123" t="s">
        <v>149</v>
      </c>
      <c r="B106" s="123"/>
      <c r="C106" s="123" t="s">
        <v>300</v>
      </c>
      <c r="D106" s="123"/>
      <c r="E106" s="123"/>
      <c r="F106" s="139">
        <v>31325</v>
      </c>
      <c r="G106" s="140"/>
      <c r="H106" s="86">
        <v>2000</v>
      </c>
      <c r="I106" s="86">
        <v>2000</v>
      </c>
      <c r="J106" s="119">
        <v>14143.22</v>
      </c>
      <c r="K106" s="119"/>
      <c r="L106" s="78">
        <f>J106/F110*100</f>
        <v>45.149944134078211</v>
      </c>
      <c r="M106" s="69">
        <f t="shared" si="7"/>
        <v>707.16099999999994</v>
      </c>
      <c r="N106" s="68"/>
    </row>
    <row r="107" spans="1:14" s="92" customFormat="1" ht="15" customHeight="1">
      <c r="A107" s="124" t="s">
        <v>150</v>
      </c>
      <c r="B107" s="124"/>
      <c r="C107" s="124" t="s">
        <v>151</v>
      </c>
      <c r="D107" s="124"/>
      <c r="E107" s="124"/>
      <c r="F107" s="171">
        <v>0</v>
      </c>
      <c r="G107" s="172"/>
      <c r="H107" s="86">
        <v>2000</v>
      </c>
      <c r="I107" s="86">
        <v>2000</v>
      </c>
      <c r="J107" s="133">
        <v>0</v>
      </c>
      <c r="K107" s="134"/>
      <c r="L107" s="78"/>
      <c r="M107" s="69"/>
      <c r="N107" s="68"/>
    </row>
    <row r="108" spans="1:14" s="92" customFormat="1" ht="15" customHeight="1">
      <c r="A108" s="124">
        <v>32</v>
      </c>
      <c r="B108" s="124"/>
      <c r="C108" s="124" t="s">
        <v>153</v>
      </c>
      <c r="D108" s="124"/>
      <c r="E108" s="124"/>
      <c r="F108" s="133">
        <v>0</v>
      </c>
      <c r="G108" s="134"/>
      <c r="H108" s="86">
        <v>2000</v>
      </c>
      <c r="I108" s="86">
        <v>2000</v>
      </c>
      <c r="J108" s="133">
        <v>0</v>
      </c>
      <c r="K108" s="134"/>
      <c r="L108" s="78"/>
      <c r="M108" s="69"/>
      <c r="N108" s="68"/>
    </row>
    <row r="109" spans="1:14" s="92" customFormat="1" ht="15" customHeight="1">
      <c r="A109" s="124">
        <v>321</v>
      </c>
      <c r="B109" s="124"/>
      <c r="C109" s="124" t="s">
        <v>155</v>
      </c>
      <c r="D109" s="124"/>
      <c r="E109" s="124"/>
      <c r="F109" s="171">
        <v>0</v>
      </c>
      <c r="G109" s="172"/>
      <c r="H109" s="86">
        <v>2000</v>
      </c>
      <c r="I109" s="86">
        <v>2000</v>
      </c>
      <c r="J109" s="133">
        <v>0</v>
      </c>
      <c r="K109" s="134"/>
      <c r="L109" s="78"/>
      <c r="M109" s="69"/>
      <c r="N109" s="68"/>
    </row>
    <row r="110" spans="1:14" s="92" customFormat="1" ht="15" customHeight="1">
      <c r="A110" s="124">
        <v>3211</v>
      </c>
      <c r="B110" s="124"/>
      <c r="C110" s="123" t="s">
        <v>316</v>
      </c>
      <c r="D110" s="123"/>
      <c r="E110" s="123"/>
      <c r="F110" s="139">
        <v>31325</v>
      </c>
      <c r="G110" s="140"/>
      <c r="H110" s="82">
        <v>2000</v>
      </c>
      <c r="I110" s="82">
        <v>2000</v>
      </c>
      <c r="J110" s="133">
        <v>0</v>
      </c>
      <c r="K110" s="134"/>
      <c r="L110" s="78"/>
      <c r="M110" s="69"/>
      <c r="N110" s="68"/>
    </row>
    <row r="111" spans="1:14" ht="15" customHeight="1">
      <c r="A111" s="124">
        <v>4</v>
      </c>
      <c r="B111" s="124"/>
      <c r="C111" s="137" t="s">
        <v>206</v>
      </c>
      <c r="D111" s="137"/>
      <c r="E111" s="137"/>
      <c r="F111" s="139">
        <v>31325</v>
      </c>
      <c r="G111" s="140"/>
      <c r="H111" s="84"/>
      <c r="I111" s="84"/>
      <c r="J111" s="127">
        <v>14143.22</v>
      </c>
      <c r="K111" s="127"/>
      <c r="L111" s="78">
        <f t="shared" si="6"/>
        <v>45.149944134078211</v>
      </c>
      <c r="M111" s="69" t="e">
        <f t="shared" si="7"/>
        <v>#DIV/0!</v>
      </c>
      <c r="N111" s="68"/>
    </row>
    <row r="112" spans="1:14" ht="15" customHeight="1">
      <c r="A112" s="124">
        <v>42</v>
      </c>
      <c r="B112" s="124"/>
      <c r="C112" s="137" t="s">
        <v>208</v>
      </c>
      <c r="D112" s="137"/>
      <c r="E112" s="137"/>
      <c r="F112" s="139">
        <v>31325</v>
      </c>
      <c r="G112" s="140"/>
      <c r="H112" s="84"/>
      <c r="I112" s="84"/>
      <c r="J112" s="127">
        <v>14143.22</v>
      </c>
      <c r="K112" s="127"/>
      <c r="L112" s="78">
        <f t="shared" si="6"/>
        <v>45.149944134078211</v>
      </c>
      <c r="M112" s="69" t="e">
        <f t="shared" si="7"/>
        <v>#DIV/0!</v>
      </c>
      <c r="N112" s="68"/>
    </row>
    <row r="113" spans="1:14" ht="15">
      <c r="A113" s="124">
        <v>422</v>
      </c>
      <c r="B113" s="124"/>
      <c r="C113" s="137" t="s">
        <v>185</v>
      </c>
      <c r="D113" s="137"/>
      <c r="E113" s="137"/>
      <c r="F113" s="139">
        <v>31325</v>
      </c>
      <c r="G113" s="140"/>
      <c r="H113" s="73"/>
      <c r="I113" s="85"/>
      <c r="J113" s="127">
        <v>14143.22</v>
      </c>
      <c r="K113" s="127"/>
      <c r="L113" s="78">
        <f t="shared" si="6"/>
        <v>45.149944134078211</v>
      </c>
      <c r="M113" s="69" t="e">
        <f t="shared" si="7"/>
        <v>#DIV/0!</v>
      </c>
      <c r="N113" s="68"/>
    </row>
    <row r="114" spans="1:14" ht="15">
      <c r="A114" s="123">
        <v>4221</v>
      </c>
      <c r="B114" s="123"/>
      <c r="C114" s="138" t="s">
        <v>185</v>
      </c>
      <c r="D114" s="138"/>
      <c r="E114" s="138"/>
      <c r="F114" s="139">
        <v>31325</v>
      </c>
      <c r="G114" s="140"/>
      <c r="H114" s="70"/>
      <c r="I114" s="83"/>
      <c r="J114" s="119">
        <v>14143.22</v>
      </c>
      <c r="K114" s="119"/>
      <c r="L114" s="78">
        <f t="shared" si="6"/>
        <v>45.149944134078211</v>
      </c>
      <c r="M114" s="69" t="e">
        <f t="shared" si="7"/>
        <v>#DIV/0!</v>
      </c>
      <c r="N114" s="68"/>
    </row>
    <row r="115" spans="1:14" ht="15">
      <c r="A115" s="145" t="s">
        <v>278</v>
      </c>
      <c r="B115" s="145"/>
      <c r="C115" s="149" t="s">
        <v>279</v>
      </c>
      <c r="D115" s="149"/>
      <c r="E115" s="149"/>
      <c r="F115" s="147"/>
      <c r="G115" s="148"/>
      <c r="H115" s="71"/>
      <c r="I115" s="89"/>
      <c r="J115" s="143"/>
      <c r="K115" s="143"/>
      <c r="L115" s="78" t="e">
        <f t="shared" si="6"/>
        <v>#DIV/0!</v>
      </c>
      <c r="M115" s="72" t="e">
        <f t="shared" si="7"/>
        <v>#DIV/0!</v>
      </c>
      <c r="N115" s="68"/>
    </row>
    <row r="116" spans="1:14" ht="15">
      <c r="A116" s="144" t="s">
        <v>230</v>
      </c>
      <c r="B116" s="144"/>
      <c r="C116" s="123" t="s">
        <v>231</v>
      </c>
      <c r="D116" s="123"/>
      <c r="E116" s="123"/>
      <c r="F116" s="140">
        <v>0</v>
      </c>
      <c r="G116" s="140"/>
      <c r="H116" s="70"/>
      <c r="I116" s="83"/>
      <c r="J116" s="119"/>
      <c r="K116" s="119"/>
      <c r="L116" s="78" t="e">
        <f t="shared" si="6"/>
        <v>#DIV/0!</v>
      </c>
      <c r="M116" s="69" t="e">
        <f t="shared" si="7"/>
        <v>#DIV/0!</v>
      </c>
      <c r="N116" s="68"/>
    </row>
    <row r="117" spans="1:14" ht="15">
      <c r="A117" s="123" t="s">
        <v>232</v>
      </c>
      <c r="B117" s="123"/>
      <c r="C117" s="123" t="s">
        <v>233</v>
      </c>
      <c r="D117" s="123"/>
      <c r="E117" s="123"/>
      <c r="F117" s="140">
        <v>0</v>
      </c>
      <c r="G117" s="140"/>
      <c r="H117" s="70"/>
      <c r="I117" s="83"/>
      <c r="J117" s="119"/>
      <c r="K117" s="119"/>
      <c r="L117" s="78" t="e">
        <f t="shared" si="6"/>
        <v>#DIV/0!</v>
      </c>
      <c r="M117" s="69" t="e">
        <f t="shared" si="7"/>
        <v>#DIV/0!</v>
      </c>
      <c r="N117" s="68"/>
    </row>
    <row r="118" spans="1:14" ht="15" customHeight="1">
      <c r="A118" s="123" t="s">
        <v>149</v>
      </c>
      <c r="B118" s="123"/>
      <c r="C118" s="123" t="s">
        <v>300</v>
      </c>
      <c r="D118" s="123"/>
      <c r="E118" s="123"/>
      <c r="F118" s="140">
        <v>0</v>
      </c>
      <c r="G118" s="140"/>
      <c r="H118" s="70"/>
      <c r="I118" s="83"/>
      <c r="J118" s="119"/>
      <c r="K118" s="119"/>
      <c r="L118" s="78" t="e">
        <f t="shared" si="6"/>
        <v>#DIV/0!</v>
      </c>
      <c r="M118" s="69" t="e">
        <f t="shared" si="7"/>
        <v>#DIV/0!</v>
      </c>
      <c r="N118" s="68"/>
    </row>
    <row r="119" spans="1:14" ht="15">
      <c r="A119" s="124" t="s">
        <v>150</v>
      </c>
      <c r="B119" s="124"/>
      <c r="C119" s="124" t="s">
        <v>151</v>
      </c>
      <c r="D119" s="124"/>
      <c r="E119" s="124"/>
      <c r="F119" s="126">
        <v>0</v>
      </c>
      <c r="G119" s="126"/>
      <c r="H119" s="73"/>
      <c r="I119" s="85"/>
      <c r="J119" s="127"/>
      <c r="K119" s="127"/>
      <c r="L119" s="78" t="e">
        <f t="shared" si="6"/>
        <v>#DIV/0!</v>
      </c>
      <c r="M119" s="69" t="e">
        <f t="shared" si="7"/>
        <v>#DIV/0!</v>
      </c>
      <c r="N119" s="68"/>
    </row>
    <row r="120" spans="1:14">
      <c r="A120" s="124" t="s">
        <v>152</v>
      </c>
      <c r="B120" s="124"/>
      <c r="C120" s="124" t="s">
        <v>153</v>
      </c>
      <c r="D120" s="124"/>
      <c r="E120" s="124"/>
      <c r="F120" s="126">
        <v>0</v>
      </c>
      <c r="G120" s="126"/>
      <c r="H120" s="73"/>
      <c r="I120" s="85"/>
      <c r="J120" s="127"/>
      <c r="K120" s="127"/>
      <c r="L120" s="78" t="e">
        <f t="shared" si="6"/>
        <v>#DIV/0!</v>
      </c>
      <c r="M120" s="69" t="e">
        <f t="shared" si="7"/>
        <v>#DIV/0!</v>
      </c>
      <c r="N120" s="74"/>
    </row>
    <row r="121" spans="1:14">
      <c r="A121" s="124" t="s">
        <v>169</v>
      </c>
      <c r="B121" s="124"/>
      <c r="C121" s="137" t="s">
        <v>170</v>
      </c>
      <c r="D121" s="137"/>
      <c r="E121" s="137"/>
      <c r="F121" s="126">
        <v>0</v>
      </c>
      <c r="G121" s="126"/>
      <c r="H121" s="73"/>
      <c r="I121" s="85"/>
      <c r="J121" s="127"/>
      <c r="K121" s="127"/>
      <c r="L121" s="78" t="e">
        <f t="shared" si="6"/>
        <v>#DIV/0!</v>
      </c>
      <c r="M121" s="69" t="e">
        <f t="shared" si="7"/>
        <v>#DIV/0!</v>
      </c>
      <c r="N121" s="74"/>
    </row>
    <row r="122" spans="1:14">
      <c r="A122" s="123" t="s">
        <v>171</v>
      </c>
      <c r="B122" s="123"/>
      <c r="C122" s="138" t="s">
        <v>280</v>
      </c>
      <c r="D122" s="138"/>
      <c r="E122" s="138"/>
      <c r="F122" s="140">
        <v>0</v>
      </c>
      <c r="G122" s="140"/>
      <c r="H122" s="70"/>
      <c r="I122" s="83"/>
      <c r="J122" s="119"/>
      <c r="K122" s="119"/>
      <c r="L122" s="78" t="e">
        <f t="shared" si="6"/>
        <v>#DIV/0!</v>
      </c>
      <c r="M122" s="69" t="e">
        <f t="shared" si="7"/>
        <v>#DIV/0!</v>
      </c>
      <c r="N122" s="74"/>
    </row>
    <row r="123" spans="1:14">
      <c r="A123" s="124" t="s">
        <v>184</v>
      </c>
      <c r="B123" s="124"/>
      <c r="C123" s="137" t="s">
        <v>185</v>
      </c>
      <c r="D123" s="137"/>
      <c r="E123" s="137"/>
      <c r="F123" s="126">
        <v>0</v>
      </c>
      <c r="G123" s="126"/>
      <c r="H123" s="73"/>
      <c r="I123" s="85"/>
      <c r="J123" s="127"/>
      <c r="K123" s="127"/>
      <c r="L123" s="78" t="e">
        <f t="shared" si="6"/>
        <v>#DIV/0!</v>
      </c>
      <c r="M123" s="69" t="e">
        <f t="shared" si="7"/>
        <v>#DIV/0!</v>
      </c>
      <c r="N123" s="74"/>
    </row>
    <row r="124" spans="1:14">
      <c r="A124" s="123" t="s">
        <v>188</v>
      </c>
      <c r="B124" s="123"/>
      <c r="C124" s="138" t="s">
        <v>281</v>
      </c>
      <c r="D124" s="138"/>
      <c r="E124" s="138"/>
      <c r="F124" s="140">
        <v>0</v>
      </c>
      <c r="G124" s="140"/>
      <c r="H124" s="70"/>
      <c r="I124" s="83"/>
      <c r="J124" s="119"/>
      <c r="K124" s="119"/>
      <c r="L124" s="78" t="e">
        <f t="shared" si="6"/>
        <v>#DIV/0!</v>
      </c>
      <c r="M124" s="69" t="e">
        <f t="shared" si="7"/>
        <v>#DIV/0!</v>
      </c>
      <c r="N124" s="74"/>
    </row>
    <row r="125" spans="1:14" ht="15">
      <c r="A125" s="153" t="s">
        <v>283</v>
      </c>
      <c r="B125" s="153"/>
      <c r="C125" s="145" t="s">
        <v>284</v>
      </c>
      <c r="D125" s="145"/>
      <c r="E125" s="145"/>
      <c r="F125" s="147"/>
      <c r="G125" s="148"/>
      <c r="H125" s="71"/>
      <c r="I125" s="89"/>
      <c r="J125" s="143"/>
      <c r="K125" s="143"/>
      <c r="L125" s="78" t="e">
        <f t="shared" ref="L125:L150" si="8">J125/F125*100</f>
        <v>#DIV/0!</v>
      </c>
      <c r="M125" s="72" t="e">
        <f t="shared" ref="M125:M149" si="9">J125/I125*100</f>
        <v>#DIV/0!</v>
      </c>
      <c r="N125" s="74"/>
    </row>
    <row r="126" spans="1:14" ht="15">
      <c r="A126" s="144" t="s">
        <v>230</v>
      </c>
      <c r="B126" s="144"/>
      <c r="C126" s="123" t="s">
        <v>310</v>
      </c>
      <c r="D126" s="123"/>
      <c r="E126" s="123"/>
      <c r="F126" s="139"/>
      <c r="G126" s="140"/>
      <c r="H126" s="70"/>
      <c r="I126" s="83"/>
      <c r="J126" s="119"/>
      <c r="K126" s="119"/>
      <c r="L126" s="78" t="e">
        <f t="shared" si="8"/>
        <v>#DIV/0!</v>
      </c>
      <c r="M126" s="69" t="e">
        <f t="shared" si="9"/>
        <v>#DIV/0!</v>
      </c>
      <c r="N126" s="74"/>
    </row>
    <row r="127" spans="1:14">
      <c r="A127" s="123" t="s">
        <v>315</v>
      </c>
      <c r="B127" s="123"/>
      <c r="C127" s="123" t="s">
        <v>282</v>
      </c>
      <c r="D127" s="123"/>
      <c r="E127" s="123"/>
      <c r="F127" s="139"/>
      <c r="G127" s="140"/>
      <c r="H127" s="70"/>
      <c r="I127" s="83"/>
      <c r="J127" s="119"/>
      <c r="K127" s="119"/>
      <c r="L127" s="78" t="e">
        <f t="shared" si="8"/>
        <v>#DIV/0!</v>
      </c>
      <c r="M127" s="69" t="e">
        <f t="shared" si="9"/>
        <v>#DIV/0!</v>
      </c>
      <c r="N127" s="74"/>
    </row>
    <row r="128" spans="1:14" ht="11.25" customHeight="1">
      <c r="A128" s="123" t="s">
        <v>149</v>
      </c>
      <c r="B128" s="123"/>
      <c r="C128" s="123" t="s">
        <v>300</v>
      </c>
      <c r="D128" s="123"/>
      <c r="E128" s="123"/>
      <c r="F128" s="139"/>
      <c r="G128" s="140"/>
      <c r="H128" s="70"/>
      <c r="I128" s="83"/>
      <c r="J128" s="119"/>
      <c r="K128" s="119"/>
      <c r="L128" s="78" t="e">
        <f t="shared" si="8"/>
        <v>#DIV/0!</v>
      </c>
      <c r="M128" s="69" t="e">
        <f t="shared" si="9"/>
        <v>#DIV/0!</v>
      </c>
      <c r="N128" s="74"/>
    </row>
    <row r="129" spans="1:14">
      <c r="A129" s="124" t="s">
        <v>150</v>
      </c>
      <c r="B129" s="124"/>
      <c r="C129" s="124" t="s">
        <v>151</v>
      </c>
      <c r="D129" s="124"/>
      <c r="E129" s="124"/>
      <c r="F129" s="125"/>
      <c r="G129" s="126"/>
      <c r="H129" s="73"/>
      <c r="I129" s="85"/>
      <c r="J129" s="127"/>
      <c r="K129" s="127"/>
      <c r="L129" s="78" t="e">
        <f t="shared" si="8"/>
        <v>#DIV/0!</v>
      </c>
      <c r="M129" s="69" t="e">
        <f t="shared" si="9"/>
        <v>#DIV/0!</v>
      </c>
      <c r="N129" s="74"/>
    </row>
    <row r="130" spans="1:14">
      <c r="A130" s="124" t="s">
        <v>152</v>
      </c>
      <c r="B130" s="124"/>
      <c r="C130" s="124" t="s">
        <v>153</v>
      </c>
      <c r="D130" s="124"/>
      <c r="E130" s="124"/>
      <c r="F130" s="125"/>
      <c r="G130" s="126"/>
      <c r="H130" s="73"/>
      <c r="I130" s="85"/>
      <c r="J130" s="127"/>
      <c r="K130" s="127"/>
      <c r="L130" s="78" t="e">
        <f t="shared" si="8"/>
        <v>#DIV/0!</v>
      </c>
      <c r="M130" s="69" t="e">
        <f t="shared" si="9"/>
        <v>#DIV/0!</v>
      </c>
      <c r="N130" s="74"/>
    </row>
    <row r="131" spans="1:14">
      <c r="A131" s="124" t="s">
        <v>159</v>
      </c>
      <c r="B131" s="124"/>
      <c r="C131" s="124" t="s">
        <v>160</v>
      </c>
      <c r="D131" s="124"/>
      <c r="E131" s="124"/>
      <c r="F131" s="125"/>
      <c r="G131" s="126"/>
      <c r="H131" s="73"/>
      <c r="I131" s="85"/>
      <c r="J131" s="127"/>
      <c r="K131" s="127"/>
      <c r="L131" s="78" t="e">
        <f t="shared" si="8"/>
        <v>#DIV/0!</v>
      </c>
      <c r="M131" s="69" t="e">
        <f t="shared" si="9"/>
        <v>#DIV/0!</v>
      </c>
      <c r="N131" s="74"/>
    </row>
    <row r="132" spans="1:14">
      <c r="A132" s="123" t="s">
        <v>248</v>
      </c>
      <c r="B132" s="123"/>
      <c r="C132" s="123" t="s">
        <v>249</v>
      </c>
      <c r="D132" s="123"/>
      <c r="E132" s="123"/>
      <c r="F132" s="139"/>
      <c r="G132" s="140"/>
      <c r="H132" s="70"/>
      <c r="I132" s="83"/>
      <c r="J132" s="119"/>
      <c r="K132" s="119"/>
      <c r="L132" s="78" t="e">
        <f t="shared" si="8"/>
        <v>#DIV/0!</v>
      </c>
      <c r="M132" s="69" t="e">
        <f t="shared" si="9"/>
        <v>#DIV/0!</v>
      </c>
      <c r="N132" s="74"/>
    </row>
    <row r="133" spans="1:14" ht="15">
      <c r="A133" s="145" t="s">
        <v>285</v>
      </c>
      <c r="B133" s="145"/>
      <c r="C133" s="146" t="s">
        <v>286</v>
      </c>
      <c r="D133" s="146"/>
      <c r="E133" s="146"/>
      <c r="F133" s="147">
        <v>21275</v>
      </c>
      <c r="G133" s="148"/>
      <c r="H133" s="88">
        <v>35000</v>
      </c>
      <c r="I133" s="88">
        <v>35000</v>
      </c>
      <c r="J133" s="143">
        <v>231.65</v>
      </c>
      <c r="K133" s="143"/>
      <c r="L133" s="78">
        <f t="shared" si="8"/>
        <v>1.0888366627497064</v>
      </c>
      <c r="M133" s="72">
        <f t="shared" si="9"/>
        <v>0.66185714285714281</v>
      </c>
      <c r="N133" s="74"/>
    </row>
    <row r="134" spans="1:14" ht="15">
      <c r="A134" s="144" t="s">
        <v>147</v>
      </c>
      <c r="B134" s="144"/>
      <c r="C134" s="123" t="s">
        <v>148</v>
      </c>
      <c r="D134" s="123"/>
      <c r="E134" s="123"/>
      <c r="F134" s="141">
        <v>21275</v>
      </c>
      <c r="G134" s="142"/>
      <c r="H134" s="84">
        <v>35000</v>
      </c>
      <c r="I134" s="84">
        <v>35000</v>
      </c>
      <c r="J134" s="119">
        <v>231.65</v>
      </c>
      <c r="K134" s="119"/>
      <c r="L134" s="78">
        <f t="shared" si="8"/>
        <v>1.0888366627497064</v>
      </c>
      <c r="M134" s="69">
        <f t="shared" si="9"/>
        <v>0.66185714285714281</v>
      </c>
      <c r="N134" s="74"/>
    </row>
    <row r="135" spans="1:14">
      <c r="A135" s="123" t="s">
        <v>252</v>
      </c>
      <c r="B135" s="123"/>
      <c r="C135" s="123" t="s">
        <v>253</v>
      </c>
      <c r="D135" s="123"/>
      <c r="E135" s="123"/>
      <c r="F135" s="139">
        <v>21275</v>
      </c>
      <c r="G135" s="140"/>
      <c r="H135" s="95">
        <v>35000</v>
      </c>
      <c r="I135" s="95">
        <v>35000</v>
      </c>
      <c r="J135" s="119">
        <v>231.65</v>
      </c>
      <c r="K135" s="119"/>
      <c r="L135" s="78">
        <f t="shared" si="8"/>
        <v>1.0888366627497064</v>
      </c>
      <c r="M135" s="69">
        <f t="shared" si="9"/>
        <v>0.66185714285714281</v>
      </c>
      <c r="N135" s="74"/>
    </row>
    <row r="136" spans="1:14" ht="11.25" customHeight="1">
      <c r="A136" s="123" t="s">
        <v>149</v>
      </c>
      <c r="B136" s="123"/>
      <c r="C136" s="123" t="s">
        <v>300</v>
      </c>
      <c r="D136" s="123"/>
      <c r="E136" s="123"/>
      <c r="F136" s="139">
        <v>21275</v>
      </c>
      <c r="G136" s="140"/>
      <c r="H136" s="82">
        <v>35000</v>
      </c>
      <c r="I136" s="82">
        <v>35000</v>
      </c>
      <c r="J136" s="119">
        <v>231.65</v>
      </c>
      <c r="K136" s="119"/>
      <c r="L136" s="78">
        <f t="shared" si="8"/>
        <v>1.0888366627497064</v>
      </c>
      <c r="M136" s="69">
        <f t="shared" si="9"/>
        <v>0.66185714285714281</v>
      </c>
      <c r="N136" s="74"/>
    </row>
    <row r="137" spans="1:14">
      <c r="A137" s="124" t="s">
        <v>205</v>
      </c>
      <c r="B137" s="124"/>
      <c r="C137" s="137" t="s">
        <v>206</v>
      </c>
      <c r="D137" s="137"/>
      <c r="E137" s="137"/>
      <c r="F137" s="141">
        <v>21275</v>
      </c>
      <c r="G137" s="142"/>
      <c r="H137" s="84">
        <v>35000</v>
      </c>
      <c r="I137" s="84">
        <v>35000</v>
      </c>
      <c r="J137" s="127">
        <v>231.65</v>
      </c>
      <c r="K137" s="127"/>
      <c r="L137" s="78">
        <f t="shared" si="8"/>
        <v>1.0888366627497064</v>
      </c>
      <c r="M137" s="69">
        <f t="shared" si="9"/>
        <v>0.66185714285714281</v>
      </c>
      <c r="N137" s="74"/>
    </row>
    <row r="138" spans="1:14">
      <c r="A138" s="124" t="s">
        <v>207</v>
      </c>
      <c r="B138" s="124"/>
      <c r="C138" s="137" t="s">
        <v>208</v>
      </c>
      <c r="D138" s="137"/>
      <c r="E138" s="137"/>
      <c r="F138" s="141">
        <v>21275</v>
      </c>
      <c r="G138" s="142"/>
      <c r="H138" s="84">
        <v>35000</v>
      </c>
      <c r="I138" s="84">
        <v>35000</v>
      </c>
      <c r="J138" s="127">
        <v>231.65</v>
      </c>
      <c r="K138" s="127"/>
      <c r="L138" s="78">
        <f t="shared" si="8"/>
        <v>1.0888366627497064</v>
      </c>
      <c r="M138" s="69">
        <f t="shared" si="9"/>
        <v>0.66185714285714281</v>
      </c>
      <c r="N138" s="74"/>
    </row>
    <row r="139" spans="1:14" s="92" customFormat="1" ht="11.25" customHeight="1">
      <c r="A139" s="185">
        <v>422</v>
      </c>
      <c r="B139" s="186"/>
      <c r="C139" s="137" t="s">
        <v>210</v>
      </c>
      <c r="D139" s="137"/>
      <c r="E139" s="137"/>
      <c r="F139" s="131">
        <v>0</v>
      </c>
      <c r="G139" s="132"/>
      <c r="H139" s="84">
        <v>15000</v>
      </c>
      <c r="I139" s="84">
        <v>15000</v>
      </c>
      <c r="J139" s="117">
        <v>231.65</v>
      </c>
      <c r="K139" s="118"/>
      <c r="L139" s="78"/>
      <c r="M139" s="69"/>
      <c r="N139" s="74"/>
    </row>
    <row r="140" spans="1:14">
      <c r="A140" s="124" t="s">
        <v>270</v>
      </c>
      <c r="B140" s="124"/>
      <c r="C140" s="137" t="s">
        <v>271</v>
      </c>
      <c r="D140" s="137"/>
      <c r="E140" s="137"/>
      <c r="F140" s="141">
        <v>21275</v>
      </c>
      <c r="G140" s="142"/>
      <c r="H140" s="84">
        <v>20000</v>
      </c>
      <c r="I140" s="84">
        <v>20000</v>
      </c>
      <c r="J140" s="127">
        <v>231.65</v>
      </c>
      <c r="K140" s="127"/>
      <c r="L140" s="78">
        <f t="shared" si="8"/>
        <v>1.0888366627497064</v>
      </c>
      <c r="M140" s="69">
        <f t="shared" si="9"/>
        <v>1.15825</v>
      </c>
      <c r="N140" s="74"/>
    </row>
    <row r="141" spans="1:14">
      <c r="A141" s="123" t="s">
        <v>272</v>
      </c>
      <c r="B141" s="123"/>
      <c r="C141" s="138" t="s">
        <v>273</v>
      </c>
      <c r="D141" s="138"/>
      <c r="E141" s="138"/>
      <c r="F141" s="139">
        <v>21275</v>
      </c>
      <c r="G141" s="140"/>
      <c r="H141" s="82">
        <v>20000</v>
      </c>
      <c r="I141" s="82">
        <v>20000</v>
      </c>
      <c r="J141" s="119">
        <v>231.65</v>
      </c>
      <c r="K141" s="119"/>
      <c r="L141" s="78">
        <f t="shared" si="8"/>
        <v>1.0888366627497064</v>
      </c>
      <c r="M141" s="69">
        <f t="shared" si="9"/>
        <v>1.15825</v>
      </c>
      <c r="N141" s="74"/>
    </row>
    <row r="142" spans="1:14" ht="15">
      <c r="A142" s="145" t="s">
        <v>287</v>
      </c>
      <c r="B142" s="145"/>
      <c r="C142" s="149" t="s">
        <v>288</v>
      </c>
      <c r="D142" s="149"/>
      <c r="E142" s="149"/>
      <c r="F142" s="150">
        <v>24722.9</v>
      </c>
      <c r="G142" s="151"/>
      <c r="H142" s="88">
        <v>2650</v>
      </c>
      <c r="I142" s="88">
        <v>2650</v>
      </c>
      <c r="J142" s="143">
        <v>0</v>
      </c>
      <c r="K142" s="143"/>
      <c r="L142" s="78">
        <f t="shared" si="8"/>
        <v>0</v>
      </c>
      <c r="M142" s="72">
        <f t="shared" si="9"/>
        <v>0</v>
      </c>
      <c r="N142" s="74"/>
    </row>
    <row r="143" spans="1:14" ht="15">
      <c r="A143" s="144" t="s">
        <v>266</v>
      </c>
      <c r="B143" s="144"/>
      <c r="C143" s="138" t="s">
        <v>267</v>
      </c>
      <c r="D143" s="138"/>
      <c r="E143" s="138"/>
      <c r="F143" s="139"/>
      <c r="G143" s="140"/>
      <c r="H143" s="82">
        <v>2650</v>
      </c>
      <c r="I143" s="82">
        <v>2650</v>
      </c>
      <c r="J143" s="101">
        <v>0</v>
      </c>
      <c r="K143" s="101">
        <v>0</v>
      </c>
      <c r="L143" s="78" t="e">
        <f t="shared" si="8"/>
        <v>#DIV/0!</v>
      </c>
      <c r="M143" s="69">
        <f t="shared" si="9"/>
        <v>0</v>
      </c>
      <c r="N143" s="74"/>
    </row>
    <row r="144" spans="1:14">
      <c r="A144" s="123" t="s">
        <v>268</v>
      </c>
      <c r="B144" s="123"/>
      <c r="C144" s="138"/>
      <c r="D144" s="138"/>
      <c r="E144" s="138"/>
      <c r="F144" s="139"/>
      <c r="G144" s="140"/>
      <c r="H144" s="82">
        <v>0</v>
      </c>
      <c r="I144" s="82">
        <v>0</v>
      </c>
      <c r="J144" s="101">
        <v>0</v>
      </c>
      <c r="K144" s="101">
        <v>0</v>
      </c>
      <c r="L144" s="78" t="e">
        <f t="shared" si="8"/>
        <v>#DIV/0!</v>
      </c>
      <c r="M144" s="69" t="e">
        <f t="shared" si="9"/>
        <v>#DIV/0!</v>
      </c>
      <c r="N144" s="74"/>
    </row>
    <row r="145" spans="1:14" ht="11.25" customHeight="1">
      <c r="A145" s="123" t="s">
        <v>149</v>
      </c>
      <c r="B145" s="123"/>
      <c r="C145" s="123" t="s">
        <v>300</v>
      </c>
      <c r="D145" s="123"/>
      <c r="E145" s="123"/>
      <c r="F145" s="139"/>
      <c r="G145" s="140"/>
      <c r="H145" s="82">
        <v>2650</v>
      </c>
      <c r="I145" s="82">
        <v>2650</v>
      </c>
      <c r="J145" s="101">
        <v>0</v>
      </c>
      <c r="K145" s="101">
        <v>0</v>
      </c>
      <c r="L145" s="78" t="e">
        <f t="shared" si="8"/>
        <v>#DIV/0!</v>
      </c>
      <c r="M145" s="69">
        <f t="shared" si="9"/>
        <v>0</v>
      </c>
      <c r="N145" s="74"/>
    </row>
    <row r="146" spans="1:14">
      <c r="A146" s="124" t="s">
        <v>150</v>
      </c>
      <c r="B146" s="124"/>
      <c r="C146" s="137" t="s">
        <v>151</v>
      </c>
      <c r="D146" s="137"/>
      <c r="E146" s="137"/>
      <c r="F146" s="125"/>
      <c r="G146" s="126"/>
      <c r="H146" s="82">
        <v>2650</v>
      </c>
      <c r="I146" s="82">
        <v>2650</v>
      </c>
      <c r="J146" s="101">
        <v>0</v>
      </c>
      <c r="K146" s="101">
        <v>0</v>
      </c>
      <c r="L146" s="78" t="e">
        <f t="shared" si="8"/>
        <v>#DIV/0!</v>
      </c>
      <c r="M146" s="69">
        <f t="shared" si="9"/>
        <v>0</v>
      </c>
      <c r="N146" s="74"/>
    </row>
    <row r="147" spans="1:14">
      <c r="A147" s="124" t="s">
        <v>152</v>
      </c>
      <c r="B147" s="124"/>
      <c r="C147" s="137" t="s">
        <v>153</v>
      </c>
      <c r="D147" s="137"/>
      <c r="E147" s="137"/>
      <c r="F147" s="125"/>
      <c r="G147" s="126"/>
      <c r="H147" s="82">
        <v>2650</v>
      </c>
      <c r="I147" s="82">
        <v>2650</v>
      </c>
      <c r="J147" s="101">
        <v>0</v>
      </c>
      <c r="K147" s="101">
        <v>0</v>
      </c>
      <c r="L147" s="78" t="e">
        <f t="shared" si="8"/>
        <v>#DIV/0!</v>
      </c>
      <c r="M147" s="69">
        <f t="shared" si="9"/>
        <v>0</v>
      </c>
      <c r="N147" s="74"/>
    </row>
    <row r="148" spans="1:14" ht="11.25" customHeight="1">
      <c r="A148" s="124">
        <v>329</v>
      </c>
      <c r="B148" s="124"/>
      <c r="C148" s="152" t="s">
        <v>185</v>
      </c>
      <c r="D148" s="152"/>
      <c r="E148" s="152"/>
      <c r="F148" s="125"/>
      <c r="G148" s="126"/>
      <c r="H148" s="82">
        <v>2650</v>
      </c>
      <c r="I148" s="82">
        <v>2650</v>
      </c>
      <c r="J148" s="101">
        <v>0</v>
      </c>
      <c r="K148" s="101">
        <v>0</v>
      </c>
      <c r="L148" s="78" t="e">
        <f t="shared" si="8"/>
        <v>#DIV/0!</v>
      </c>
      <c r="M148" s="69">
        <f t="shared" si="9"/>
        <v>0</v>
      </c>
      <c r="N148" s="74"/>
    </row>
    <row r="149" spans="1:14">
      <c r="A149" s="123">
        <v>3299</v>
      </c>
      <c r="B149" s="123"/>
      <c r="C149" s="138" t="s">
        <v>185</v>
      </c>
      <c r="D149" s="138"/>
      <c r="E149" s="138"/>
      <c r="F149" s="139"/>
      <c r="G149" s="140"/>
      <c r="H149" s="82">
        <v>2650</v>
      </c>
      <c r="I149" s="82">
        <v>2650</v>
      </c>
      <c r="J149" s="101">
        <v>0</v>
      </c>
      <c r="K149" s="101">
        <v>0</v>
      </c>
      <c r="L149" s="78" t="e">
        <f t="shared" si="8"/>
        <v>#DIV/0!</v>
      </c>
      <c r="M149" s="69">
        <f t="shared" si="9"/>
        <v>0</v>
      </c>
      <c r="N149" s="74"/>
    </row>
    <row r="150" spans="1:14">
      <c r="A150" s="124" t="s">
        <v>169</v>
      </c>
      <c r="B150" s="124"/>
      <c r="C150" s="137" t="s">
        <v>170</v>
      </c>
      <c r="D150" s="137"/>
      <c r="E150" s="137"/>
      <c r="F150" s="125"/>
      <c r="G150" s="126"/>
      <c r="H150" s="82">
        <v>0</v>
      </c>
      <c r="I150" s="82">
        <v>0</v>
      </c>
      <c r="J150" s="101">
        <v>0</v>
      </c>
      <c r="K150" s="101">
        <v>0</v>
      </c>
      <c r="L150" s="78" t="e">
        <f t="shared" si="8"/>
        <v>#DIV/0!</v>
      </c>
      <c r="M150" s="69" t="e">
        <f t="shared" ref="M150:M155" si="10">J150/I150*100</f>
        <v>#DIV/0!</v>
      </c>
      <c r="N150" s="74"/>
    </row>
    <row r="151" spans="1:14">
      <c r="A151" s="123" t="s">
        <v>182</v>
      </c>
      <c r="B151" s="123"/>
      <c r="C151" s="138" t="s">
        <v>289</v>
      </c>
      <c r="D151" s="138"/>
      <c r="E151" s="138"/>
      <c r="F151" s="139"/>
      <c r="G151" s="140"/>
      <c r="H151" s="82">
        <v>0</v>
      </c>
      <c r="I151" s="82">
        <v>0</v>
      </c>
      <c r="J151" s="101">
        <v>0</v>
      </c>
      <c r="K151" s="101">
        <v>0</v>
      </c>
      <c r="L151" s="78" t="e">
        <f t="shared" ref="L151:L155" si="11">J151/F151*100</f>
        <v>#DIV/0!</v>
      </c>
      <c r="M151" s="69" t="e">
        <f t="shared" si="10"/>
        <v>#DIV/0!</v>
      </c>
      <c r="N151" s="74"/>
    </row>
    <row r="152" spans="1:14">
      <c r="A152" s="124" t="s">
        <v>205</v>
      </c>
      <c r="B152" s="124"/>
      <c r="C152" s="137" t="s">
        <v>206</v>
      </c>
      <c r="D152" s="137"/>
      <c r="E152" s="137"/>
      <c r="F152" s="126"/>
      <c r="G152" s="126"/>
      <c r="H152" s="82">
        <v>0</v>
      </c>
      <c r="I152" s="82">
        <v>0</v>
      </c>
      <c r="J152" s="101">
        <v>0</v>
      </c>
      <c r="K152" s="101">
        <v>0</v>
      </c>
      <c r="L152" s="78" t="e">
        <f t="shared" si="11"/>
        <v>#DIV/0!</v>
      </c>
      <c r="M152" s="69" t="e">
        <f t="shared" si="10"/>
        <v>#DIV/0!</v>
      </c>
      <c r="N152" s="74"/>
    </row>
    <row r="153" spans="1:14">
      <c r="A153" s="124" t="s">
        <v>207</v>
      </c>
      <c r="B153" s="124"/>
      <c r="C153" s="137" t="s">
        <v>208</v>
      </c>
      <c r="D153" s="137"/>
      <c r="E153" s="137"/>
      <c r="F153" s="126"/>
      <c r="G153" s="126"/>
      <c r="H153" s="82">
        <v>0</v>
      </c>
      <c r="I153" s="82">
        <v>0</v>
      </c>
      <c r="J153" s="101">
        <v>0</v>
      </c>
      <c r="K153" s="101">
        <v>0</v>
      </c>
      <c r="L153" s="78" t="e">
        <f t="shared" si="11"/>
        <v>#DIV/0!</v>
      </c>
      <c r="M153" s="69" t="e">
        <f t="shared" si="10"/>
        <v>#DIV/0!</v>
      </c>
      <c r="N153" s="74"/>
    </row>
    <row r="154" spans="1:14">
      <c r="A154" s="124" t="s">
        <v>209</v>
      </c>
      <c r="B154" s="124"/>
      <c r="C154" s="137" t="s">
        <v>210</v>
      </c>
      <c r="D154" s="137"/>
      <c r="E154" s="137"/>
      <c r="F154" s="126"/>
      <c r="G154" s="126"/>
      <c r="H154" s="82">
        <v>0</v>
      </c>
      <c r="I154" s="82">
        <v>0</v>
      </c>
      <c r="J154" s="101">
        <v>0</v>
      </c>
      <c r="K154" s="101">
        <v>0</v>
      </c>
      <c r="L154" s="78" t="e">
        <f t="shared" si="11"/>
        <v>#DIV/0!</v>
      </c>
      <c r="M154" s="69" t="e">
        <f t="shared" si="10"/>
        <v>#DIV/0!</v>
      </c>
      <c r="N154" s="74"/>
    </row>
    <row r="155" spans="1:14">
      <c r="A155" s="123" t="s">
        <v>211</v>
      </c>
      <c r="B155" s="123"/>
      <c r="C155" s="138" t="s">
        <v>290</v>
      </c>
      <c r="D155" s="138"/>
      <c r="E155" s="138"/>
      <c r="F155" s="140"/>
      <c r="G155" s="140"/>
      <c r="H155" s="82">
        <v>0</v>
      </c>
      <c r="I155" s="82">
        <v>0</v>
      </c>
      <c r="J155" s="101">
        <v>0</v>
      </c>
      <c r="K155" s="101">
        <v>0</v>
      </c>
      <c r="L155" s="78" t="e">
        <f t="shared" si="11"/>
        <v>#DIV/0!</v>
      </c>
      <c r="M155" s="69" t="e">
        <f t="shared" si="10"/>
        <v>#DIV/0!</v>
      </c>
      <c r="N155" s="74"/>
    </row>
  </sheetData>
  <mergeCells count="589">
    <mergeCell ref="A66:B66"/>
    <mergeCell ref="A67:B67"/>
    <mergeCell ref="C66:E66"/>
    <mergeCell ref="C67:E67"/>
    <mergeCell ref="F66:G66"/>
    <mergeCell ref="F67:G67"/>
    <mergeCell ref="J66:K66"/>
    <mergeCell ref="J67:K67"/>
    <mergeCell ref="A139:B139"/>
    <mergeCell ref="C139:E139"/>
    <mergeCell ref="F139:G139"/>
    <mergeCell ref="A107:B107"/>
    <mergeCell ref="A108:B108"/>
    <mergeCell ref="A110:B110"/>
    <mergeCell ref="A109:B109"/>
    <mergeCell ref="C109:E109"/>
    <mergeCell ref="C107:E107"/>
    <mergeCell ref="C108:E108"/>
    <mergeCell ref="C110:E110"/>
    <mergeCell ref="F106:G106"/>
    <mergeCell ref="F107:G107"/>
    <mergeCell ref="F108:G108"/>
    <mergeCell ref="F109:G109"/>
    <mergeCell ref="C69:E69"/>
    <mergeCell ref="A69:B69"/>
    <mergeCell ref="F69:G69"/>
    <mergeCell ref="J23:K23"/>
    <mergeCell ref="A23:B23"/>
    <mergeCell ref="C23:E23"/>
    <mergeCell ref="F23:G23"/>
    <mergeCell ref="J20:K20"/>
    <mergeCell ref="A21:B21"/>
    <mergeCell ref="C21:E21"/>
    <mergeCell ref="F21:G21"/>
    <mergeCell ref="J21:K21"/>
    <mergeCell ref="A20:B20"/>
    <mergeCell ref="C20:E20"/>
    <mergeCell ref="F20:G20"/>
    <mergeCell ref="J22:K22"/>
    <mergeCell ref="A22:B22"/>
    <mergeCell ref="C22:E22"/>
    <mergeCell ref="F22:G22"/>
    <mergeCell ref="J37:K37"/>
    <mergeCell ref="A38:B38"/>
    <mergeCell ref="C38:E38"/>
    <mergeCell ref="F38:G38"/>
    <mergeCell ref="J38:K38"/>
    <mergeCell ref="F39:G39"/>
    <mergeCell ref="M6:M7"/>
    <mergeCell ref="A6:B7"/>
    <mergeCell ref="C6:E6"/>
    <mergeCell ref="F6:G7"/>
    <mergeCell ref="H6:H7"/>
    <mergeCell ref="A13:B13"/>
    <mergeCell ref="C13:E13"/>
    <mergeCell ref="F13:G13"/>
    <mergeCell ref="A8:B8"/>
    <mergeCell ref="C8:E8"/>
    <mergeCell ref="F8:G8"/>
    <mergeCell ref="J8:K8"/>
    <mergeCell ref="I6:I7"/>
    <mergeCell ref="J6:K7"/>
    <mergeCell ref="J9:K9"/>
    <mergeCell ref="J11:K11"/>
    <mergeCell ref="A12:B12"/>
    <mergeCell ref="C12:E12"/>
    <mergeCell ref="F12:G12"/>
    <mergeCell ref="J12:K12"/>
    <mergeCell ref="A11:B11"/>
    <mergeCell ref="C11:E11"/>
    <mergeCell ref="F11:G11"/>
    <mergeCell ref="J43:K43"/>
    <mergeCell ref="A43:B43"/>
    <mergeCell ref="C43:E43"/>
    <mergeCell ref="F43:G43"/>
    <mergeCell ref="J41:K41"/>
    <mergeCell ref="A42:B42"/>
    <mergeCell ref="C42:E42"/>
    <mergeCell ref="F42:G42"/>
    <mergeCell ref="J42:K42"/>
    <mergeCell ref="A41:B41"/>
    <mergeCell ref="C41:E41"/>
    <mergeCell ref="F41:G41"/>
    <mergeCell ref="J39:K39"/>
    <mergeCell ref="A40:B40"/>
    <mergeCell ref="C40:E40"/>
    <mergeCell ref="F40:G40"/>
    <mergeCell ref="J40:K40"/>
    <mergeCell ref="A39:B39"/>
    <mergeCell ref="C39:E39"/>
    <mergeCell ref="A14:B14"/>
    <mergeCell ref="C14:E14"/>
    <mergeCell ref="F14:G14"/>
    <mergeCell ref="J14:K14"/>
    <mergeCell ref="J31:K31"/>
    <mergeCell ref="A32:B32"/>
    <mergeCell ref="C32:E32"/>
    <mergeCell ref="J16:K16"/>
    <mergeCell ref="A15:B15"/>
    <mergeCell ref="C15:E15"/>
    <mergeCell ref="F15:G15"/>
    <mergeCell ref="A18:B18"/>
    <mergeCell ref="C18:E18"/>
    <mergeCell ref="F18:G18"/>
    <mergeCell ref="J18:K18"/>
    <mergeCell ref="C19:E19"/>
    <mergeCell ref="F19:G19"/>
    <mergeCell ref="A34:B34"/>
    <mergeCell ref="C34:E34"/>
    <mergeCell ref="F34:G34"/>
    <mergeCell ref="J34:K34"/>
    <mergeCell ref="A29:B29"/>
    <mergeCell ref="J19:K19"/>
    <mergeCell ref="A19:B19"/>
    <mergeCell ref="L6:L7"/>
    <mergeCell ref="A10:B10"/>
    <mergeCell ref="C10:E10"/>
    <mergeCell ref="F10:G10"/>
    <mergeCell ref="J10:K10"/>
    <mergeCell ref="A9:B9"/>
    <mergeCell ref="C9:E9"/>
    <mergeCell ref="F9:G9"/>
    <mergeCell ref="J13:K13"/>
    <mergeCell ref="J17:K17"/>
    <mergeCell ref="A17:B17"/>
    <mergeCell ref="C17:E17"/>
    <mergeCell ref="F17:G17"/>
    <mergeCell ref="J15:K15"/>
    <mergeCell ref="A16:B16"/>
    <mergeCell ref="C16:E16"/>
    <mergeCell ref="F16:G16"/>
    <mergeCell ref="A37:B37"/>
    <mergeCell ref="C37:E37"/>
    <mergeCell ref="F37:G37"/>
    <mergeCell ref="J35:K35"/>
    <mergeCell ref="A36:B36"/>
    <mergeCell ref="C36:E36"/>
    <mergeCell ref="F36:G36"/>
    <mergeCell ref="J36:K36"/>
    <mergeCell ref="A35:B35"/>
    <mergeCell ref="C35:E35"/>
    <mergeCell ref="F35:G35"/>
    <mergeCell ref="J24:K24"/>
    <mergeCell ref="A25:B25"/>
    <mergeCell ref="C25:E25"/>
    <mergeCell ref="F25:G25"/>
    <mergeCell ref="J25:K25"/>
    <mergeCell ref="A24:B24"/>
    <mergeCell ref="C24:E24"/>
    <mergeCell ref="F24:G24"/>
    <mergeCell ref="J28:K28"/>
    <mergeCell ref="A28:B28"/>
    <mergeCell ref="C28:E28"/>
    <mergeCell ref="F28:G28"/>
    <mergeCell ref="J26:K26"/>
    <mergeCell ref="A27:B27"/>
    <mergeCell ref="C27:E27"/>
    <mergeCell ref="F27:G27"/>
    <mergeCell ref="J27:K27"/>
    <mergeCell ref="C29:E29"/>
    <mergeCell ref="F32:G32"/>
    <mergeCell ref="J32:K32"/>
    <mergeCell ref="A31:B31"/>
    <mergeCell ref="C31:E31"/>
    <mergeCell ref="F31:G31"/>
    <mergeCell ref="A26:B26"/>
    <mergeCell ref="C26:E26"/>
    <mergeCell ref="F26:G26"/>
    <mergeCell ref="J30:K30"/>
    <mergeCell ref="F29:G29"/>
    <mergeCell ref="J29:K29"/>
    <mergeCell ref="A30:B30"/>
    <mergeCell ref="C30:E30"/>
    <mergeCell ref="F30:G30"/>
    <mergeCell ref="A33:B33"/>
    <mergeCell ref="C33:E33"/>
    <mergeCell ref="F33:G33"/>
    <mergeCell ref="J33:K33"/>
    <mergeCell ref="F60:G60"/>
    <mergeCell ref="J60:K60"/>
    <mergeCell ref="A59:B59"/>
    <mergeCell ref="C59:E59"/>
    <mergeCell ref="F59:G59"/>
    <mergeCell ref="F47:G47"/>
    <mergeCell ref="C54:E54"/>
    <mergeCell ref="F54:G54"/>
    <mergeCell ref="J54:K54"/>
    <mergeCell ref="A53:B53"/>
    <mergeCell ref="C53:E53"/>
    <mergeCell ref="F53:G53"/>
    <mergeCell ref="J51:K51"/>
    <mergeCell ref="A52:B52"/>
    <mergeCell ref="C52:E52"/>
    <mergeCell ref="F52:G52"/>
    <mergeCell ref="J52:K52"/>
    <mergeCell ref="J48:K48"/>
    <mergeCell ref="A47:B47"/>
    <mergeCell ref="C47:E47"/>
    <mergeCell ref="A45:B45"/>
    <mergeCell ref="C45:E45"/>
    <mergeCell ref="F45:G45"/>
    <mergeCell ref="A44:B44"/>
    <mergeCell ref="C44:E44"/>
    <mergeCell ref="F44:G44"/>
    <mergeCell ref="J44:K44"/>
    <mergeCell ref="J45:K45"/>
    <mergeCell ref="J64:K64"/>
    <mergeCell ref="A63:B63"/>
    <mergeCell ref="C63:E63"/>
    <mergeCell ref="F63:G63"/>
    <mergeCell ref="A56:B56"/>
    <mergeCell ref="C56:E56"/>
    <mergeCell ref="F56:G56"/>
    <mergeCell ref="J56:K56"/>
    <mergeCell ref="A55:B55"/>
    <mergeCell ref="C55:E55"/>
    <mergeCell ref="F55:G55"/>
    <mergeCell ref="A51:B51"/>
    <mergeCell ref="C51:E51"/>
    <mergeCell ref="F51:G51"/>
    <mergeCell ref="J65:K65"/>
    <mergeCell ref="A46:B46"/>
    <mergeCell ref="C46:E46"/>
    <mergeCell ref="F46:G46"/>
    <mergeCell ref="J46:K46"/>
    <mergeCell ref="J49:K49"/>
    <mergeCell ref="A50:B50"/>
    <mergeCell ref="J53:K53"/>
    <mergeCell ref="A54:B54"/>
    <mergeCell ref="J57:K57"/>
    <mergeCell ref="C50:E50"/>
    <mergeCell ref="F50:G50"/>
    <mergeCell ref="J50:K50"/>
    <mergeCell ref="A49:B49"/>
    <mergeCell ref="C49:E49"/>
    <mergeCell ref="F49:G49"/>
    <mergeCell ref="J47:K47"/>
    <mergeCell ref="A48:B48"/>
    <mergeCell ref="C48:E48"/>
    <mergeCell ref="F48:G48"/>
    <mergeCell ref="A57:B57"/>
    <mergeCell ref="C57:E57"/>
    <mergeCell ref="F57:G57"/>
    <mergeCell ref="J55:K55"/>
    <mergeCell ref="F68:G68"/>
    <mergeCell ref="J68:K68"/>
    <mergeCell ref="A65:B65"/>
    <mergeCell ref="C65:E65"/>
    <mergeCell ref="F65:G65"/>
    <mergeCell ref="J63:K63"/>
    <mergeCell ref="C58:E58"/>
    <mergeCell ref="F58:G58"/>
    <mergeCell ref="J58:K58"/>
    <mergeCell ref="A58:B58"/>
    <mergeCell ref="C62:E62"/>
    <mergeCell ref="F62:G62"/>
    <mergeCell ref="J62:K62"/>
    <mergeCell ref="A61:B61"/>
    <mergeCell ref="C61:E61"/>
    <mergeCell ref="F61:G61"/>
    <mergeCell ref="J59:K59"/>
    <mergeCell ref="A60:B60"/>
    <mergeCell ref="C60:E60"/>
    <mergeCell ref="J61:K61"/>
    <mergeCell ref="A62:B62"/>
    <mergeCell ref="A64:B64"/>
    <mergeCell ref="C64:E64"/>
    <mergeCell ref="F64:G64"/>
    <mergeCell ref="A75:B75"/>
    <mergeCell ref="C75:E75"/>
    <mergeCell ref="A71:B71"/>
    <mergeCell ref="C71:E71"/>
    <mergeCell ref="A72:B72"/>
    <mergeCell ref="C72:E72"/>
    <mergeCell ref="F74:G74"/>
    <mergeCell ref="A79:B79"/>
    <mergeCell ref="C79:E79"/>
    <mergeCell ref="F79:G79"/>
    <mergeCell ref="A78:B78"/>
    <mergeCell ref="C78:E78"/>
    <mergeCell ref="F78:G78"/>
    <mergeCell ref="A68:B68"/>
    <mergeCell ref="C68:E68"/>
    <mergeCell ref="C80:E80"/>
    <mergeCell ref="F80:G80"/>
    <mergeCell ref="J80:K80"/>
    <mergeCell ref="F71:G71"/>
    <mergeCell ref="A70:B70"/>
    <mergeCell ref="C70:E70"/>
    <mergeCell ref="F70:G70"/>
    <mergeCell ref="J70:K70"/>
    <mergeCell ref="F72:G72"/>
    <mergeCell ref="J72:K72"/>
    <mergeCell ref="J77:K77"/>
    <mergeCell ref="J78:K78"/>
    <mergeCell ref="J76:K76"/>
    <mergeCell ref="J71:K71"/>
    <mergeCell ref="J75:K75"/>
    <mergeCell ref="F75:G75"/>
    <mergeCell ref="J73:K73"/>
    <mergeCell ref="A74:B74"/>
    <mergeCell ref="C74:E74"/>
    <mergeCell ref="A76:B76"/>
    <mergeCell ref="C76:E76"/>
    <mergeCell ref="F76:G76"/>
    <mergeCell ref="J74:K74"/>
    <mergeCell ref="A73:B73"/>
    <mergeCell ref="C73:E73"/>
    <mergeCell ref="F73:G73"/>
    <mergeCell ref="A103:B103"/>
    <mergeCell ref="C103:E103"/>
    <mergeCell ref="F103:G103"/>
    <mergeCell ref="J103:K103"/>
    <mergeCell ref="A77:B77"/>
    <mergeCell ref="C77:E77"/>
    <mergeCell ref="F77:G77"/>
    <mergeCell ref="J79:K79"/>
    <mergeCell ref="J102:K102"/>
    <mergeCell ref="A99:B99"/>
    <mergeCell ref="C99:E99"/>
    <mergeCell ref="F99:G99"/>
    <mergeCell ref="J99:K99"/>
    <mergeCell ref="A98:B98"/>
    <mergeCell ref="C98:E98"/>
    <mergeCell ref="F98:G98"/>
    <mergeCell ref="J96:K96"/>
    <mergeCell ref="A97:B97"/>
    <mergeCell ref="J81:K81"/>
    <mergeCell ref="A81:B81"/>
    <mergeCell ref="C81:E81"/>
    <mergeCell ref="F81:G81"/>
    <mergeCell ref="A80:B80"/>
    <mergeCell ref="J98:K98"/>
    <mergeCell ref="C97:E97"/>
    <mergeCell ref="F97:G97"/>
    <mergeCell ref="J97:K97"/>
    <mergeCell ref="A96:B96"/>
    <mergeCell ref="C96:E96"/>
    <mergeCell ref="F96:G96"/>
    <mergeCell ref="J93:K93"/>
    <mergeCell ref="A95:B95"/>
    <mergeCell ref="C95:E95"/>
    <mergeCell ref="F95:G95"/>
    <mergeCell ref="J95:K95"/>
    <mergeCell ref="A93:B93"/>
    <mergeCell ref="C93:E93"/>
    <mergeCell ref="F93:G93"/>
    <mergeCell ref="J91:K91"/>
    <mergeCell ref="A92:B92"/>
    <mergeCell ref="C92:E92"/>
    <mergeCell ref="F92:G92"/>
    <mergeCell ref="J92:K92"/>
    <mergeCell ref="A102:B102"/>
    <mergeCell ref="C102:E102"/>
    <mergeCell ref="F102:G102"/>
    <mergeCell ref="J100:K100"/>
    <mergeCell ref="A101:B101"/>
    <mergeCell ref="C101:E101"/>
    <mergeCell ref="F101:G101"/>
    <mergeCell ref="J101:K101"/>
    <mergeCell ref="A100:B100"/>
    <mergeCell ref="C100:E100"/>
    <mergeCell ref="F100:G100"/>
    <mergeCell ref="A91:B91"/>
    <mergeCell ref="C91:E91"/>
    <mergeCell ref="F91:G91"/>
    <mergeCell ref="J89:K89"/>
    <mergeCell ref="A90:B90"/>
    <mergeCell ref="C90:E90"/>
    <mergeCell ref="F90:G90"/>
    <mergeCell ref="J90:K90"/>
    <mergeCell ref="A89:B89"/>
    <mergeCell ref="C89:E89"/>
    <mergeCell ref="F89:G89"/>
    <mergeCell ref="A88:B88"/>
    <mergeCell ref="C88:E88"/>
    <mergeCell ref="F88:G88"/>
    <mergeCell ref="J88:K88"/>
    <mergeCell ref="A87:B87"/>
    <mergeCell ref="C87:E87"/>
    <mergeCell ref="F87:G87"/>
    <mergeCell ref="J85:K85"/>
    <mergeCell ref="A86:B86"/>
    <mergeCell ref="C86:E86"/>
    <mergeCell ref="F86:G86"/>
    <mergeCell ref="J86:K86"/>
    <mergeCell ref="A85:B85"/>
    <mergeCell ref="C85:E85"/>
    <mergeCell ref="F85:G85"/>
    <mergeCell ref="A84:B84"/>
    <mergeCell ref="C84:E84"/>
    <mergeCell ref="F84:G84"/>
    <mergeCell ref="J84:K84"/>
    <mergeCell ref="J83:K83"/>
    <mergeCell ref="A83:B83"/>
    <mergeCell ref="C83:E83"/>
    <mergeCell ref="F83:G83"/>
    <mergeCell ref="J87:K87"/>
    <mergeCell ref="A82:B82"/>
    <mergeCell ref="C82:E82"/>
    <mergeCell ref="F82:G82"/>
    <mergeCell ref="J82:K82"/>
    <mergeCell ref="J119:K119"/>
    <mergeCell ref="A119:B119"/>
    <mergeCell ref="C119:E119"/>
    <mergeCell ref="F119:G119"/>
    <mergeCell ref="J117:K117"/>
    <mergeCell ref="A118:B118"/>
    <mergeCell ref="C118:E118"/>
    <mergeCell ref="F118:G118"/>
    <mergeCell ref="J118:K118"/>
    <mergeCell ref="A117:B117"/>
    <mergeCell ref="C117:E117"/>
    <mergeCell ref="F117:G117"/>
    <mergeCell ref="J114:K114"/>
    <mergeCell ref="A114:B114"/>
    <mergeCell ref="C114:E114"/>
    <mergeCell ref="F114:G114"/>
    <mergeCell ref="F116:G116"/>
    <mergeCell ref="J116:K116"/>
    <mergeCell ref="A115:B115"/>
    <mergeCell ref="C115:E115"/>
    <mergeCell ref="F115:G115"/>
    <mergeCell ref="J115:K115"/>
    <mergeCell ref="A116:B116"/>
    <mergeCell ref="C116:E116"/>
    <mergeCell ref="A113:B113"/>
    <mergeCell ref="C113:E113"/>
    <mergeCell ref="F113:G113"/>
    <mergeCell ref="J113:K113"/>
    <mergeCell ref="A112:B112"/>
    <mergeCell ref="C112:E112"/>
    <mergeCell ref="F112:G112"/>
    <mergeCell ref="J104:K104"/>
    <mergeCell ref="A105:B105"/>
    <mergeCell ref="C105:E105"/>
    <mergeCell ref="F105:G105"/>
    <mergeCell ref="J105:K105"/>
    <mergeCell ref="A104:B104"/>
    <mergeCell ref="C104:E104"/>
    <mergeCell ref="F104:G104"/>
    <mergeCell ref="J112:K112"/>
    <mergeCell ref="J106:K106"/>
    <mergeCell ref="A111:B111"/>
    <mergeCell ref="C111:E111"/>
    <mergeCell ref="F111:G111"/>
    <mergeCell ref="J111:K111"/>
    <mergeCell ref="A106:B106"/>
    <mergeCell ref="C106:E106"/>
    <mergeCell ref="F110:G110"/>
    <mergeCell ref="J107:K107"/>
    <mergeCell ref="J108:K108"/>
    <mergeCell ref="J109:K109"/>
    <mergeCell ref="J110:K110"/>
    <mergeCell ref="J127:K127"/>
    <mergeCell ref="A127:B127"/>
    <mergeCell ref="C127:E127"/>
    <mergeCell ref="F127:G127"/>
    <mergeCell ref="J125:K125"/>
    <mergeCell ref="A126:B126"/>
    <mergeCell ref="C126:E126"/>
    <mergeCell ref="F126:G126"/>
    <mergeCell ref="J126:K126"/>
    <mergeCell ref="A125:B125"/>
    <mergeCell ref="C125:E125"/>
    <mergeCell ref="F125:G125"/>
    <mergeCell ref="A120:B120"/>
    <mergeCell ref="C120:E120"/>
    <mergeCell ref="F120:G120"/>
    <mergeCell ref="J120:K120"/>
    <mergeCell ref="J123:K123"/>
    <mergeCell ref="A124:B124"/>
    <mergeCell ref="C124:E124"/>
    <mergeCell ref="F124:G124"/>
    <mergeCell ref="J124:K124"/>
    <mergeCell ref="A123:B123"/>
    <mergeCell ref="C123:E123"/>
    <mergeCell ref="F123:G123"/>
    <mergeCell ref="J121:K121"/>
    <mergeCell ref="A122:B122"/>
    <mergeCell ref="C122:E122"/>
    <mergeCell ref="F122:G122"/>
    <mergeCell ref="J122:K122"/>
    <mergeCell ref="A121:B121"/>
    <mergeCell ref="C121:E121"/>
    <mergeCell ref="F121:G121"/>
    <mergeCell ref="A138:B138"/>
    <mergeCell ref="C138:E138"/>
    <mergeCell ref="J138:K138"/>
    <mergeCell ref="A137:B137"/>
    <mergeCell ref="C137:E137"/>
    <mergeCell ref="A149:B149"/>
    <mergeCell ref="C149:E149"/>
    <mergeCell ref="F149:G149"/>
    <mergeCell ref="A148:B148"/>
    <mergeCell ref="C148:E148"/>
    <mergeCell ref="F148:G148"/>
    <mergeCell ref="A147:B147"/>
    <mergeCell ref="C147:E147"/>
    <mergeCell ref="F147:G147"/>
    <mergeCell ref="A146:B146"/>
    <mergeCell ref="C146:E146"/>
    <mergeCell ref="F146:G146"/>
    <mergeCell ref="A145:B145"/>
    <mergeCell ref="C145:E145"/>
    <mergeCell ref="F145:G145"/>
    <mergeCell ref="A144:B144"/>
    <mergeCell ref="C144:E144"/>
    <mergeCell ref="F144:G144"/>
    <mergeCell ref="F142:G142"/>
    <mergeCell ref="J140:K140"/>
    <mergeCell ref="A141:B141"/>
    <mergeCell ref="C141:E141"/>
    <mergeCell ref="J141:K141"/>
    <mergeCell ref="A140:B140"/>
    <mergeCell ref="C140:E140"/>
    <mergeCell ref="J142:K142"/>
    <mergeCell ref="A143:B143"/>
    <mergeCell ref="J131:K131"/>
    <mergeCell ref="F136:G136"/>
    <mergeCell ref="F135:G135"/>
    <mergeCell ref="F134:G134"/>
    <mergeCell ref="F141:G141"/>
    <mergeCell ref="F140:G140"/>
    <mergeCell ref="F138:G138"/>
    <mergeCell ref="F137:G137"/>
    <mergeCell ref="J135:K135"/>
    <mergeCell ref="J136:K136"/>
    <mergeCell ref="J133:K133"/>
    <mergeCell ref="J134:K134"/>
    <mergeCell ref="F133:G133"/>
    <mergeCell ref="J137:K137"/>
    <mergeCell ref="A155:B155"/>
    <mergeCell ref="C155:E155"/>
    <mergeCell ref="F155:G155"/>
    <mergeCell ref="A154:B154"/>
    <mergeCell ref="C154:E154"/>
    <mergeCell ref="F154:G154"/>
    <mergeCell ref="A153:B153"/>
    <mergeCell ref="C153:E153"/>
    <mergeCell ref="F153:G153"/>
    <mergeCell ref="C152:E152"/>
    <mergeCell ref="F152:G152"/>
    <mergeCell ref="A151:B151"/>
    <mergeCell ref="C151:E151"/>
    <mergeCell ref="F151:G151"/>
    <mergeCell ref="A150:B150"/>
    <mergeCell ref="C150:E150"/>
    <mergeCell ref="F150:G150"/>
    <mergeCell ref="A132:B132"/>
    <mergeCell ref="C132:E132"/>
    <mergeCell ref="F132:G132"/>
    <mergeCell ref="A152:B152"/>
    <mergeCell ref="A136:B136"/>
    <mergeCell ref="C136:E136"/>
    <mergeCell ref="A135:B135"/>
    <mergeCell ref="C135:E135"/>
    <mergeCell ref="A134:B134"/>
    <mergeCell ref="C134:E134"/>
    <mergeCell ref="A133:B133"/>
    <mergeCell ref="C133:E133"/>
    <mergeCell ref="C143:E143"/>
    <mergeCell ref="F143:G143"/>
    <mergeCell ref="A142:B142"/>
    <mergeCell ref="C142:E142"/>
    <mergeCell ref="J139:K139"/>
    <mergeCell ref="J132:K132"/>
    <mergeCell ref="B2:F2"/>
    <mergeCell ref="A2:A5"/>
    <mergeCell ref="A128:B128"/>
    <mergeCell ref="C128:E128"/>
    <mergeCell ref="A131:B131"/>
    <mergeCell ref="C131:E131"/>
    <mergeCell ref="F131:G131"/>
    <mergeCell ref="J129:K129"/>
    <mergeCell ref="A130:B130"/>
    <mergeCell ref="C130:E130"/>
    <mergeCell ref="C94:E94"/>
    <mergeCell ref="F94:G94"/>
    <mergeCell ref="J94:K94"/>
    <mergeCell ref="A94:B94"/>
    <mergeCell ref="F130:G130"/>
    <mergeCell ref="J130:K130"/>
    <mergeCell ref="A129:B129"/>
    <mergeCell ref="J69:K69"/>
    <mergeCell ref="C129:E129"/>
    <mergeCell ref="F129:G129"/>
    <mergeCell ref="F128:G128"/>
    <mergeCell ref="J128:K128"/>
  </mergeCells>
  <phoneticPr fontId="27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Ana</cp:lastModifiedBy>
  <cp:lastPrinted>2022-12-06T10:51:10Z</cp:lastPrinted>
  <dcterms:created xsi:type="dcterms:W3CDTF">2022-02-23T11:39:51Z</dcterms:created>
  <dcterms:modified xsi:type="dcterms:W3CDTF">2022-12-06T10:56:46Z</dcterms:modified>
</cp:coreProperties>
</file>