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928"/>
  <workbookPr showInkAnnotation="0"/>
  <mc:AlternateContent xmlns:mc="http://schemas.openxmlformats.org/markup-compatibility/2006">
    <mc:Choice Requires="x15">
      <x15ac:absPath xmlns:x15ac="http://schemas.microsoft.com/office/spreadsheetml/2010/11/ac" url="C:\Users\Ana\Desktop\"/>
    </mc:Choice>
  </mc:AlternateContent>
  <xr:revisionPtr revIDLastSave="0" documentId="13_ncr:1_{233C8A98-79E3-4601-BD7F-5CBDB981938C}" xr6:coauthVersionLast="47" xr6:coauthVersionMax="47" xr10:uidLastSave="{00000000-0000-0000-0000-000000000000}"/>
  <bookViews>
    <workbookView xWindow="-120" yWindow="-120" windowWidth="25440" windowHeight="1599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F339" i="9"/>
  <c r="F338" i="9"/>
  <c r="F337" i="9"/>
  <c r="F336" i="9"/>
  <c r="H335" i="9"/>
  <c r="G335" i="9"/>
  <c r="F335" i="9"/>
  <c r="F334" i="9"/>
  <c r="H333" i="9"/>
  <c r="G333" i="9"/>
  <c r="F333" i="9"/>
  <c r="E333" i="9"/>
  <c r="B333" i="9"/>
  <c r="H332" i="9"/>
  <c r="G332" i="9"/>
  <c r="F332" i="9"/>
  <c r="E332" i="9"/>
  <c r="B332" i="9"/>
  <c r="H331" i="9"/>
  <c r="G331" i="9"/>
  <c r="F331" i="9"/>
  <c r="E331" i="9"/>
  <c r="B331" i="9"/>
  <c r="H330" i="9"/>
  <c r="G330" i="9"/>
  <c r="F330" i="9"/>
  <c r="E330" i="9"/>
  <c r="B330" i="9"/>
  <c r="H329" i="9"/>
  <c r="G329" i="9"/>
  <c r="E329" i="9" s="1"/>
  <c r="B329" i="9" s="1"/>
  <c r="F329" i="9"/>
  <c r="H328" i="9"/>
  <c r="G328" i="9"/>
  <c r="F328" i="9"/>
  <c r="E328" i="9"/>
  <c r="B328" i="9"/>
  <c r="H327" i="9"/>
  <c r="G327" i="9"/>
  <c r="F327" i="9"/>
  <c r="H326" i="9"/>
  <c r="G326" i="9"/>
  <c r="F326" i="9"/>
  <c r="E326" i="9"/>
  <c r="B326" i="9" s="1"/>
  <c r="H325" i="9"/>
  <c r="G325" i="9"/>
  <c r="F325" i="9"/>
  <c r="E325" i="9"/>
  <c r="B325" i="9"/>
  <c r="H324" i="9"/>
  <c r="G324" i="9"/>
  <c r="E324" i="9" s="1"/>
  <c r="B324" i="9" s="1"/>
  <c r="F324" i="9"/>
  <c r="H323" i="9"/>
  <c r="G323" i="9"/>
  <c r="F323" i="9"/>
  <c r="E323" i="9"/>
  <c r="B323" i="9"/>
  <c r="H322" i="9"/>
  <c r="G322" i="9"/>
  <c r="F322" i="9"/>
  <c r="E322" i="9"/>
  <c r="B322" i="9" s="1"/>
  <c r="H321" i="9"/>
  <c r="G321" i="9"/>
  <c r="F321" i="9"/>
  <c r="E321" i="9"/>
  <c r="B321" i="9"/>
  <c r="H320" i="9"/>
  <c r="G320" i="9"/>
  <c r="E320" i="9" s="1"/>
  <c r="B320" i="9" s="1"/>
  <c r="F320" i="9"/>
  <c r="H319" i="9"/>
  <c r="G319" i="9"/>
  <c r="F319" i="9"/>
  <c r="E319" i="9"/>
  <c r="B319" i="9"/>
  <c r="H318" i="9"/>
  <c r="G318" i="9"/>
  <c r="F318" i="9"/>
  <c r="E318" i="9"/>
  <c r="B318" i="9"/>
  <c r="H317" i="9"/>
  <c r="G317" i="9"/>
  <c r="F317" i="9"/>
  <c r="E317" i="9"/>
  <c r="B317" i="9"/>
  <c r="F316" i="9"/>
  <c r="F315" i="9"/>
  <c r="F314" i="9"/>
  <c r="H313" i="9"/>
  <c r="E313" i="9" s="1"/>
  <c r="B313" i="9" s="1"/>
  <c r="G313" i="9"/>
  <c r="F313" i="9"/>
  <c r="H312" i="9"/>
  <c r="G312" i="9"/>
  <c r="E312" i="9" s="1"/>
  <c r="B312" i="9" s="1"/>
  <c r="F312" i="9"/>
  <c r="H311" i="9"/>
  <c r="G311" i="9"/>
  <c r="F311" i="9"/>
  <c r="F310" i="9"/>
  <c r="F309" i="9"/>
  <c r="F308" i="9"/>
  <c r="H307" i="9"/>
  <c r="G307" i="9"/>
  <c r="F307" i="9"/>
  <c r="F306" i="9"/>
  <c r="H305" i="9"/>
  <c r="G305" i="9"/>
  <c r="F305" i="9"/>
  <c r="E305" i="9"/>
  <c r="B305" i="9"/>
  <c r="H304" i="9"/>
  <c r="G304" i="9"/>
  <c r="F304" i="9"/>
  <c r="E304" i="9"/>
  <c r="B304" i="9" s="1"/>
  <c r="H303" i="9"/>
  <c r="E303" i="9" s="1"/>
  <c r="B303" i="9" s="1"/>
  <c r="G303" i="9"/>
  <c r="F303" i="9"/>
  <c r="F302" i="9"/>
  <c r="F301" i="9"/>
  <c r="F300" i="9"/>
  <c r="F299" i="9"/>
  <c r="F298" i="9"/>
  <c r="F297" i="9"/>
  <c r="L296" i="9"/>
  <c r="H296" i="9"/>
  <c r="F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B236" i="9" s="1"/>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E37" i="9" s="1"/>
  <c r="B37" i="9" s="1"/>
  <c r="F37" i="9"/>
  <c r="H36" i="9"/>
  <c r="G36" i="9"/>
  <c r="F36" i="9"/>
  <c r="H35" i="9"/>
  <c r="G35" i="9"/>
  <c r="F35" i="9"/>
  <c r="E35" i="9"/>
  <c r="B35" i="9"/>
  <c r="H34" i="9"/>
  <c r="G34" i="9"/>
  <c r="F34" i="9"/>
  <c r="E34" i="9"/>
  <c r="B34" i="9"/>
  <c r="H33" i="9"/>
  <c r="G33" i="9"/>
  <c r="F33" i="9"/>
  <c r="E33" i="9"/>
  <c r="B33" i="9"/>
  <c r="H32" i="9"/>
  <c r="G32" i="9"/>
  <c r="F32" i="9"/>
  <c r="E32" i="9"/>
  <c r="B32" i="9"/>
  <c r="H31" i="9"/>
  <c r="G31" i="9"/>
  <c r="F31" i="9"/>
  <c r="E31" i="9"/>
  <c r="B31" i="9" s="1"/>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C1681" i="1" s="1"/>
  <c r="D97" i="8"/>
  <c r="D92" i="8"/>
  <c r="D87" i="8"/>
  <c r="D82" i="8"/>
  <c r="D77" i="8"/>
  <c r="D72" i="8"/>
  <c r="D67" i="8"/>
  <c r="D62" i="8"/>
  <c r="D57" i="8"/>
  <c r="D52" i="8"/>
  <c r="D51" i="8"/>
  <c r="D46" i="8"/>
  <c r="D45" i="8"/>
  <c r="D37" i="8"/>
  <c r="D27" i="8"/>
  <c r="D25" i="8" s="1"/>
  <c r="C1602" i="1" s="1"/>
  <c r="D18" i="8"/>
  <c r="D8" i="8"/>
  <c r="D6" i="8" s="1"/>
  <c r="C1583" i="1" s="1"/>
  <c r="E44" i="7"/>
  <c r="D44" i="7"/>
  <c r="E39" i="7"/>
  <c r="D39" i="7"/>
  <c r="E38" i="7"/>
  <c r="D38" i="7"/>
  <c r="E30" i="7"/>
  <c r="D30" i="7"/>
  <c r="E23" i="7"/>
  <c r="D23" i="7"/>
  <c r="E22" i="7"/>
  <c r="D22" i="7"/>
  <c r="E14" i="7"/>
  <c r="D14" i="7"/>
  <c r="E7" i="7"/>
  <c r="E6" i="7" s="1"/>
  <c r="D7" i="7"/>
  <c r="D6" i="7"/>
  <c r="D5"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E114" i="6" s="1"/>
  <c r="D115" i="6"/>
  <c r="F115" i="6" s="1"/>
  <c r="D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E264" i="5"/>
  <c r="D264" i="5"/>
  <c r="F264" i="5" s="1"/>
  <c r="F263" i="5"/>
  <c r="F262" i="5"/>
  <c r="F261" i="5"/>
  <c r="E260" i="5"/>
  <c r="D260" i="5"/>
  <c r="F259" i="5"/>
  <c r="F258" i="5"/>
  <c r="F257" i="5"/>
  <c r="E256" i="5"/>
  <c r="D1260" i="1" s="1"/>
  <c r="D256" i="5"/>
  <c r="D255" i="5"/>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0" i="5"/>
  <c r="F179" i="5"/>
  <c r="E178" i="5"/>
  <c r="H336" i="9" s="1"/>
  <c r="D178" i="5"/>
  <c r="D177" i="5"/>
  <c r="H24" i="3"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430" i="4"/>
  <c r="E428" i="4"/>
  <c r="D428" i="4"/>
  <c r="F428" i="4" s="1"/>
  <c r="E427" i="4"/>
  <c r="D427" i="4"/>
  <c r="E426" i="4"/>
  <c r="E647" i="4"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E152" i="4"/>
  <c r="E299" i="4" s="1"/>
  <c r="D152"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41" i="3"/>
  <c r="G41" i="3"/>
  <c r="B41" i="3"/>
  <c r="I40" i="3"/>
  <c r="G40" i="3"/>
  <c r="B40" i="3"/>
  <c r="G39" i="3"/>
  <c r="B39" i="3"/>
  <c r="H38" i="3"/>
  <c r="G38" i="3"/>
  <c r="B38" i="3"/>
  <c r="I36" i="3"/>
  <c r="H36" i="3"/>
  <c r="G36" i="3"/>
  <c r="B36" i="3"/>
  <c r="I35" i="3"/>
  <c r="H35" i="3"/>
  <c r="G35" i="3"/>
  <c r="B35" i="3"/>
  <c r="I34" i="3"/>
  <c r="H34" i="3"/>
  <c r="G34" i="3"/>
  <c r="B34" i="3"/>
  <c r="H33" i="3"/>
  <c r="G33" i="3"/>
  <c r="B33" i="3"/>
  <c r="G31" i="3"/>
  <c r="B31" i="3"/>
  <c r="H30" i="3"/>
  <c r="G30" i="3"/>
  <c r="B30" i="3"/>
  <c r="I29" i="3"/>
  <c r="H29" i="3"/>
  <c r="G29" i="3"/>
  <c r="B29" i="3"/>
  <c r="I28" i="3"/>
  <c r="H28" i="3"/>
  <c r="G28" i="3"/>
  <c r="B28" i="3"/>
  <c r="I27" i="3"/>
  <c r="H27" i="3"/>
  <c r="G27" i="3"/>
  <c r="B27" i="3"/>
  <c r="G25" i="3"/>
  <c r="B25" i="3"/>
  <c r="G24" i="3"/>
  <c r="B24" i="3"/>
  <c r="I23" i="3"/>
  <c r="H23" i="3"/>
  <c r="G23" i="3"/>
  <c r="B23" i="3"/>
  <c r="I22" i="3"/>
  <c r="H22" i="3"/>
  <c r="G22" i="3"/>
  <c r="B22" i="3"/>
  <c r="G20" i="3"/>
  <c r="B20" i="3"/>
  <c r="G19" i="3"/>
  <c r="B19" i="3"/>
  <c r="I18" i="3"/>
  <c r="H18" i="3"/>
  <c r="G18" i="3"/>
  <c r="B18" i="3"/>
  <c r="I17" i="3"/>
  <c r="H17" i="3"/>
  <c r="G17" i="3"/>
  <c r="B17" i="3"/>
  <c r="H10" i="3" a="1"/>
  <c r="H10" i="3" s="1"/>
  <c r="L3" i="9" s="1"/>
  <c r="C1686" i="1"/>
  <c r="C1685" i="1"/>
  <c r="C1684" i="1"/>
  <c r="C1683" i="1"/>
  <c r="C1682"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9" i="1"/>
  <c r="C1628" i="1"/>
  <c r="C1627" i="1"/>
  <c r="C1626" i="1"/>
  <c r="C1625" i="1"/>
  <c r="C1624" i="1"/>
  <c r="C1623" i="1"/>
  <c r="C1622" i="1"/>
  <c r="C1620" i="1"/>
  <c r="C1619" i="1"/>
  <c r="C1618" i="1"/>
  <c r="C1617" i="1"/>
  <c r="C1616" i="1"/>
  <c r="C1615" i="1"/>
  <c r="C1614" i="1"/>
  <c r="C1613" i="1"/>
  <c r="C1612" i="1"/>
  <c r="C1611" i="1"/>
  <c r="C1610" i="1"/>
  <c r="C1609" i="1"/>
  <c r="C1608" i="1"/>
  <c r="C1607" i="1"/>
  <c r="C1606" i="1"/>
  <c r="C1605" i="1"/>
  <c r="C1603" i="1"/>
  <c r="C1601" i="1"/>
  <c r="C1600" i="1"/>
  <c r="C1599" i="1"/>
  <c r="C1598" i="1"/>
  <c r="C1597" i="1"/>
  <c r="C1596" i="1"/>
  <c r="C1595" i="1"/>
  <c r="C1594" i="1"/>
  <c r="C1593" i="1"/>
  <c r="C1592" i="1"/>
  <c r="C1591" i="1"/>
  <c r="C1590" i="1"/>
  <c r="C1589" i="1"/>
  <c r="C1588" i="1"/>
  <c r="C1587" i="1"/>
  <c r="C1586" i="1"/>
  <c r="C1584" i="1"/>
  <c r="C1582" i="1"/>
  <c r="D1581"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5" i="1"/>
  <c r="C1555"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C1540" i="1"/>
  <c r="C1539" i="1"/>
  <c r="C1538"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C1511"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C1260" i="1"/>
  <c r="C1259" i="1"/>
  <c r="D1258" i="1"/>
  <c r="C1258" i="1"/>
  <c r="D1257" i="1"/>
  <c r="C1257" i="1"/>
  <c r="D1256"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1" i="1"/>
  <c r="D636" i="1"/>
  <c r="C636" i="1"/>
  <c r="D635" i="1"/>
  <c r="C635" i="1"/>
  <c r="D633"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16" i="1"/>
  <c r="C416" i="1"/>
  <c r="D415" i="1"/>
  <c r="C415" i="1"/>
  <c r="D414" i="1"/>
  <c r="C414" i="1"/>
  <c r="D412"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5"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E36" i="9" l="1"/>
  <c r="B36" i="9" s="1"/>
  <c r="E307" i="9"/>
  <c r="B307" i="9" s="1"/>
  <c r="E311" i="9"/>
  <c r="B311" i="9" s="1"/>
  <c r="E327" i="9"/>
  <c r="B327" i="9" s="1"/>
  <c r="F260" i="5"/>
  <c r="E255" i="5"/>
  <c r="D1259" i="1" s="1"/>
  <c r="F256" i="5"/>
  <c r="E251" i="5"/>
  <c r="I25" i="3" s="1"/>
  <c r="F255" i="5"/>
  <c r="D274" i="5"/>
  <c r="E5" i="7"/>
  <c r="D1539" i="1"/>
  <c r="D1540" i="1"/>
  <c r="H1540" i="1" s="1"/>
  <c r="G346" i="9"/>
  <c r="E346" i="9" s="1"/>
  <c r="E345" i="9" s="1"/>
  <c r="I10" i="3" s="1"/>
  <c r="D1510" i="1"/>
  <c r="I30" i="3"/>
  <c r="E141" i="6"/>
  <c r="D1511" i="1"/>
  <c r="H1511" i="1" s="1"/>
  <c r="F114" i="6"/>
  <c r="C1604" i="1"/>
  <c r="C1181" i="1"/>
  <c r="C1585" i="1"/>
  <c r="E340" i="9"/>
  <c r="B340" i="9" s="1"/>
  <c r="E335" i="9"/>
  <c r="B335" i="9" s="1"/>
  <c r="E177" i="5"/>
  <c r="I24" i="3" s="1"/>
  <c r="F181" i="5"/>
  <c r="D1181" i="1"/>
  <c r="G1181" i="1" s="1"/>
  <c r="F177" i="5"/>
  <c r="H2" i="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5" i="1"/>
  <c r="G285" i="1"/>
  <c r="H286" i="1"/>
  <c r="G286" i="1"/>
  <c r="H287" i="1"/>
  <c r="G287" i="1"/>
  <c r="H288" i="1"/>
  <c r="G288" i="1"/>
  <c r="H289" i="1"/>
  <c r="G289" i="1"/>
  <c r="H290" i="1"/>
  <c r="G290" i="1"/>
  <c r="H291" i="1"/>
  <c r="G291" i="1"/>
  <c r="H292" i="1"/>
  <c r="G292" i="1"/>
  <c r="H293" i="1"/>
  <c r="G293" i="1"/>
  <c r="H294" i="1"/>
  <c r="G294"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2" i="1"/>
  <c r="G402" i="1"/>
  <c r="H403" i="1"/>
  <c r="G403" i="1"/>
  <c r="H404" i="1"/>
  <c r="G404" i="1"/>
  <c r="H405" i="1"/>
  <c r="G405" i="1"/>
  <c r="H406" i="1"/>
  <c r="G406" i="1"/>
  <c r="H407" i="1"/>
  <c r="G407" i="1"/>
  <c r="H408" i="1"/>
  <c r="G408" i="1"/>
  <c r="H409" i="1"/>
  <c r="G409" i="1"/>
  <c r="H410" i="1"/>
  <c r="G410" i="1"/>
  <c r="H411" i="1"/>
  <c r="G411" i="1"/>
  <c r="H414" i="1"/>
  <c r="G414" i="1"/>
  <c r="H415" i="1"/>
  <c r="G415" i="1"/>
  <c r="H416" i="1"/>
  <c r="G416"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29" i="1"/>
  <c r="G629" i="1"/>
  <c r="H630" i="1"/>
  <c r="G630" i="1"/>
  <c r="H631" i="1"/>
  <c r="G631" i="1"/>
  <c r="H632" i="1"/>
  <c r="G632" i="1"/>
  <c r="H635" i="1"/>
  <c r="G635" i="1"/>
  <c r="H636" i="1"/>
  <c r="G636"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6" i="1"/>
  <c r="G1256" i="1"/>
  <c r="H1257" i="1"/>
  <c r="G1257" i="1"/>
  <c r="H1258" i="1"/>
  <c r="G1258"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5" i="1"/>
  <c r="G1435" i="1"/>
  <c r="H1436" i="1"/>
  <c r="G1436" i="1"/>
  <c r="H1437" i="1"/>
  <c r="G1437" i="1"/>
  <c r="H1438" i="1"/>
  <c r="G1438" i="1"/>
  <c r="H1439" i="1"/>
  <c r="G1439" i="1"/>
  <c r="H1440" i="1"/>
  <c r="G1440" i="1"/>
  <c r="H1441" i="1"/>
  <c r="G1441" i="1"/>
  <c r="H1442" i="1"/>
  <c r="G1442" i="1"/>
  <c r="H1443" i="1"/>
  <c r="G1443" i="1"/>
  <c r="H1444" i="1"/>
  <c r="G1444" i="1"/>
  <c r="H1445" i="1"/>
  <c r="G1445" i="1"/>
  <c r="H1446" i="1"/>
  <c r="G1446" i="1"/>
  <c r="H1447" i="1"/>
  <c r="G1447" i="1"/>
  <c r="H1448" i="1"/>
  <c r="G1448" i="1"/>
  <c r="H1449" i="1"/>
  <c r="G1449" i="1"/>
  <c r="H1450" i="1"/>
  <c r="G1450" i="1"/>
  <c r="H1451" i="1"/>
  <c r="G1451" i="1"/>
  <c r="H1452" i="1"/>
  <c r="G1452" i="1"/>
  <c r="H1453" i="1"/>
  <c r="G1453" i="1"/>
  <c r="H1454" i="1"/>
  <c r="G1454" i="1"/>
  <c r="H1455" i="1"/>
  <c r="G1455" i="1"/>
  <c r="H1456" i="1"/>
  <c r="G1456" i="1"/>
  <c r="H1457" i="1"/>
  <c r="G1457" i="1"/>
  <c r="H1458" i="1"/>
  <c r="G1458" i="1"/>
  <c r="H1459" i="1"/>
  <c r="G1459" i="1"/>
  <c r="H1460" i="1"/>
  <c r="G1460" i="1"/>
  <c r="H1461" i="1"/>
  <c r="G1461" i="1"/>
  <c r="H1462" i="1"/>
  <c r="G1462" i="1"/>
  <c r="H1463" i="1"/>
  <c r="G1463" i="1"/>
  <c r="H1464" i="1"/>
  <c r="G1464" i="1"/>
  <c r="H1465" i="1"/>
  <c r="G1465" i="1"/>
  <c r="H1466" i="1"/>
  <c r="G1466" i="1"/>
  <c r="H1467" i="1"/>
  <c r="G1467" i="1"/>
  <c r="H1468" i="1"/>
  <c r="G1468" i="1"/>
  <c r="H1469" i="1"/>
  <c r="G1469" i="1"/>
  <c r="H1470" i="1"/>
  <c r="G1470" i="1"/>
  <c r="H1471" i="1"/>
  <c r="G1471" i="1"/>
  <c r="H1472" i="1"/>
  <c r="G1472" i="1"/>
  <c r="H1473" i="1"/>
  <c r="G1473" i="1"/>
  <c r="H1474" i="1"/>
  <c r="G1474" i="1"/>
  <c r="H1475" i="1"/>
  <c r="G1475" i="1"/>
  <c r="H1476" i="1"/>
  <c r="G1476" i="1"/>
  <c r="H1477" i="1"/>
  <c r="G1477" i="1"/>
  <c r="H1478" i="1"/>
  <c r="G1478" i="1"/>
  <c r="H1479" i="1"/>
  <c r="G1479" i="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G1511" i="1"/>
  <c r="H1512" i="1"/>
  <c r="G1512" i="1"/>
  <c r="H1513" i="1"/>
  <c r="G1513" i="1"/>
  <c r="H1514" i="1"/>
  <c r="G1514" i="1"/>
  <c r="H1515" i="1"/>
  <c r="G1515" i="1"/>
  <c r="H1516" i="1"/>
  <c r="G1516" i="1"/>
  <c r="H1517" i="1"/>
  <c r="G1517"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9" i="1"/>
  <c r="G1539" i="1"/>
  <c r="G1540" i="1"/>
  <c r="J1541" i="1"/>
  <c r="H1541" i="1"/>
  <c r="G1541" i="1"/>
  <c r="I1541" i="1" s="1"/>
  <c r="J1542" i="1"/>
  <c r="H1542" i="1"/>
  <c r="G1542" i="1"/>
  <c r="J1543" i="1"/>
  <c r="H1543" i="1"/>
  <c r="G1543" i="1"/>
  <c r="I1543" i="1" s="1"/>
  <c r="J1544" i="1"/>
  <c r="H1544" i="1"/>
  <c r="G1544" i="1"/>
  <c r="I1544" i="1" s="1"/>
  <c r="J1545" i="1"/>
  <c r="H1545" i="1"/>
  <c r="G1545" i="1"/>
  <c r="I1545" i="1" s="1"/>
  <c r="J1546" i="1"/>
  <c r="H1546" i="1"/>
  <c r="G1546" i="1"/>
  <c r="I1546" i="1" s="1"/>
  <c r="J1547" i="1"/>
  <c r="H1547" i="1"/>
  <c r="G1547" i="1"/>
  <c r="J1548" i="1"/>
  <c r="H1548" i="1"/>
  <c r="G1548" i="1"/>
  <c r="I1548" i="1" s="1"/>
  <c r="J1549" i="1"/>
  <c r="H1549" i="1"/>
  <c r="G1549" i="1"/>
  <c r="I1549" i="1" s="1"/>
  <c r="J1550" i="1"/>
  <c r="H1550" i="1"/>
  <c r="G1550" i="1"/>
  <c r="I1550" i="1" s="1"/>
  <c r="J1551" i="1"/>
  <c r="H1551" i="1"/>
  <c r="G1551" i="1"/>
  <c r="I1551" i="1" s="1"/>
  <c r="J1552" i="1"/>
  <c r="H1552" i="1"/>
  <c r="G1552" i="1"/>
  <c r="I1552" i="1" s="1"/>
  <c r="J1553" i="1"/>
  <c r="H1553" i="1"/>
  <c r="G1553" i="1"/>
  <c r="I1553" i="1" s="1"/>
  <c r="J1554" i="1"/>
  <c r="H1554" i="1"/>
  <c r="G1554" i="1"/>
  <c r="I1554" i="1" s="1"/>
  <c r="H1555" i="1"/>
  <c r="G1555" i="1"/>
  <c r="H1556" i="1"/>
  <c r="G1556" i="1"/>
  <c r="J1557" i="1"/>
  <c r="H1557" i="1"/>
  <c r="G1557" i="1"/>
  <c r="I1557" i="1" s="1"/>
  <c r="J1558" i="1"/>
  <c r="H1558" i="1"/>
  <c r="G1558" i="1"/>
  <c r="I1558" i="1" s="1"/>
  <c r="J1559" i="1"/>
  <c r="H1559" i="1"/>
  <c r="G1559" i="1"/>
  <c r="I1559" i="1" s="1"/>
  <c r="J1560" i="1"/>
  <c r="H1560" i="1"/>
  <c r="G1560" i="1"/>
  <c r="I1560" i="1" s="1"/>
  <c r="J1561" i="1"/>
  <c r="H1561" i="1"/>
  <c r="G1561" i="1"/>
  <c r="I1561" i="1" s="1"/>
  <c r="J1562" i="1"/>
  <c r="H1562" i="1"/>
  <c r="G1562" i="1"/>
  <c r="I1562" i="1" s="1"/>
  <c r="H1563" i="1"/>
  <c r="G1563" i="1"/>
  <c r="J1564" i="1"/>
  <c r="H1564" i="1"/>
  <c r="G1564" i="1"/>
  <c r="I1564" i="1" s="1"/>
  <c r="J1565" i="1"/>
  <c r="H1565" i="1"/>
  <c r="G1565" i="1"/>
  <c r="I1565" i="1" s="1"/>
  <c r="J1566" i="1"/>
  <c r="H1566" i="1"/>
  <c r="G1566" i="1"/>
  <c r="I1566" i="1" s="1"/>
  <c r="J1567" i="1"/>
  <c r="H1567" i="1"/>
  <c r="G1567" i="1"/>
  <c r="I1567" i="1" s="1"/>
  <c r="J1568" i="1"/>
  <c r="H1568" i="1"/>
  <c r="G1568" i="1"/>
  <c r="I1568" i="1" s="1"/>
  <c r="J1569" i="1"/>
  <c r="H1569" i="1"/>
  <c r="G1569" i="1"/>
  <c r="I1569" i="1" s="1"/>
  <c r="J1570" i="1"/>
  <c r="H1570" i="1"/>
  <c r="G1570" i="1"/>
  <c r="I1570" i="1" s="1"/>
  <c r="H1571" i="1"/>
  <c r="G1571" i="1"/>
  <c r="H1572" i="1"/>
  <c r="G1572" i="1"/>
  <c r="J1573" i="1"/>
  <c r="H1573" i="1"/>
  <c r="G1573" i="1"/>
  <c r="I1573" i="1" s="1"/>
  <c r="J1574" i="1"/>
  <c r="H1574" i="1"/>
  <c r="G1574" i="1"/>
  <c r="I1574" i="1" s="1"/>
  <c r="J1575" i="1"/>
  <c r="H1575" i="1"/>
  <c r="G1575" i="1"/>
  <c r="I1575" i="1" s="1"/>
  <c r="J1576" i="1"/>
  <c r="H1576" i="1"/>
  <c r="G1576" i="1"/>
  <c r="I1576" i="1" s="1"/>
  <c r="H1577" i="1"/>
  <c r="G1577" i="1"/>
  <c r="J1578" i="1"/>
  <c r="H1578" i="1"/>
  <c r="G1578" i="1"/>
  <c r="I1578" i="1" s="1"/>
  <c r="J1579" i="1"/>
  <c r="H1579" i="1"/>
  <c r="G1579" i="1"/>
  <c r="I1579" i="1" s="1"/>
  <c r="J1580" i="1"/>
  <c r="H1580" i="1"/>
  <c r="G1580" i="1"/>
  <c r="I1580" i="1" s="1"/>
  <c r="J1581" i="1"/>
  <c r="H1581" i="1"/>
  <c r="G1581" i="1"/>
  <c r="I1581" i="1" s="1"/>
  <c r="H1582" i="1"/>
  <c r="G1582" i="1"/>
  <c r="H1583" i="1"/>
  <c r="G1583" i="1"/>
  <c r="H1584" i="1"/>
  <c r="G1584" i="1"/>
  <c r="H1585" i="1"/>
  <c r="G1585" i="1"/>
  <c r="H1586" i="1"/>
  <c r="G1586" i="1"/>
  <c r="H1587" i="1"/>
  <c r="G1587" i="1"/>
  <c r="H1588" i="1"/>
  <c r="G1588" i="1"/>
  <c r="H1589" i="1"/>
  <c r="G1589" i="1"/>
  <c r="H1590" i="1"/>
  <c r="G1590" i="1"/>
  <c r="H1591" i="1"/>
  <c r="G1591" i="1"/>
  <c r="H1592" i="1"/>
  <c r="G1592" i="1"/>
  <c r="H1593" i="1"/>
  <c r="G1593" i="1"/>
  <c r="H1594" i="1"/>
  <c r="G1594" i="1"/>
  <c r="H1595" i="1"/>
  <c r="G1595" i="1"/>
  <c r="H1596" i="1"/>
  <c r="G1596" i="1"/>
  <c r="H1597" i="1"/>
  <c r="G1597" i="1"/>
  <c r="H1598" i="1"/>
  <c r="G1598" i="1"/>
  <c r="H1599" i="1"/>
  <c r="G1599" i="1"/>
  <c r="H1600" i="1"/>
  <c r="G1600" i="1"/>
  <c r="H1601" i="1"/>
  <c r="G1601" i="1"/>
  <c r="H1602" i="1"/>
  <c r="G1602" i="1"/>
  <c r="H1603" i="1"/>
  <c r="G1603" i="1"/>
  <c r="H1604" i="1"/>
  <c r="G1604" i="1"/>
  <c r="H1605" i="1"/>
  <c r="G1605" i="1"/>
  <c r="H1606" i="1"/>
  <c r="G1606" i="1"/>
  <c r="H1607" i="1"/>
  <c r="G1607" i="1"/>
  <c r="H1608" i="1"/>
  <c r="G1608" i="1"/>
  <c r="H1609" i="1"/>
  <c r="G1609" i="1"/>
  <c r="H1610" i="1"/>
  <c r="G1610" i="1"/>
  <c r="H1611" i="1"/>
  <c r="G1611" i="1"/>
  <c r="H1612" i="1"/>
  <c r="G1612" i="1"/>
  <c r="H1613" i="1"/>
  <c r="G1613" i="1"/>
  <c r="H1614" i="1"/>
  <c r="G1614" i="1"/>
  <c r="H1615" i="1"/>
  <c r="G1615" i="1"/>
  <c r="H1616" i="1"/>
  <c r="G1616" i="1"/>
  <c r="H1617" i="1"/>
  <c r="G1617" i="1"/>
  <c r="H1618" i="1"/>
  <c r="G1618" i="1"/>
  <c r="H1619" i="1"/>
  <c r="G1619" i="1"/>
  <c r="H1620" i="1"/>
  <c r="G1620" i="1"/>
  <c r="H1622" i="1"/>
  <c r="G1622" i="1"/>
  <c r="H1623" i="1"/>
  <c r="G1623" i="1"/>
  <c r="H1624" i="1"/>
  <c r="G1624" i="1"/>
  <c r="H1625" i="1"/>
  <c r="G1625" i="1"/>
  <c r="H1626" i="1"/>
  <c r="G1626" i="1"/>
  <c r="H1627" i="1"/>
  <c r="G1627" i="1"/>
  <c r="H1628" i="1"/>
  <c r="G1628" i="1"/>
  <c r="H1629" i="1"/>
  <c r="G1629" i="1"/>
  <c r="H1630" i="1"/>
  <c r="G1630" i="1"/>
  <c r="H1631" i="1"/>
  <c r="G1631" i="1"/>
  <c r="H1632" i="1"/>
  <c r="G1632" i="1"/>
  <c r="H1633" i="1"/>
  <c r="G1633" i="1"/>
  <c r="H1634" i="1"/>
  <c r="G1634" i="1"/>
  <c r="H1635" i="1"/>
  <c r="G1635" i="1"/>
  <c r="H1636" i="1"/>
  <c r="G1636" i="1"/>
  <c r="H1637" i="1"/>
  <c r="G1637" i="1"/>
  <c r="H1638" i="1"/>
  <c r="G1638" i="1"/>
  <c r="H1639" i="1"/>
  <c r="G1639" i="1"/>
  <c r="H1640" i="1"/>
  <c r="G1640" i="1"/>
  <c r="H1641" i="1"/>
  <c r="G1641" i="1"/>
  <c r="H1642" i="1"/>
  <c r="G1642" i="1"/>
  <c r="H1643" i="1"/>
  <c r="G1643" i="1"/>
  <c r="H1644" i="1"/>
  <c r="G1644" i="1"/>
  <c r="H1645" i="1"/>
  <c r="G1645" i="1"/>
  <c r="H1646" i="1"/>
  <c r="G1646" i="1"/>
  <c r="H1647" i="1"/>
  <c r="G1647" i="1"/>
  <c r="H1648" i="1"/>
  <c r="G1648" i="1"/>
  <c r="H1649" i="1"/>
  <c r="G1649" i="1"/>
  <c r="H1650" i="1"/>
  <c r="G1650" i="1"/>
  <c r="H1651" i="1"/>
  <c r="G1651" i="1"/>
  <c r="H1652" i="1"/>
  <c r="G1652" i="1"/>
  <c r="H1653" i="1"/>
  <c r="G1653" i="1"/>
  <c r="H1654" i="1"/>
  <c r="G1654" i="1"/>
  <c r="H1655" i="1"/>
  <c r="G1655" i="1"/>
  <c r="H1656" i="1"/>
  <c r="G1656" i="1"/>
  <c r="H1657" i="1"/>
  <c r="G1657" i="1"/>
  <c r="H1658" i="1"/>
  <c r="G1658" i="1"/>
  <c r="H1659" i="1"/>
  <c r="G1659" i="1"/>
  <c r="H1660" i="1"/>
  <c r="G1660" i="1"/>
  <c r="H1661" i="1"/>
  <c r="G1661" i="1"/>
  <c r="H1662" i="1"/>
  <c r="G1662" i="1"/>
  <c r="H1663" i="1"/>
  <c r="G1663" i="1"/>
  <c r="H1664" i="1"/>
  <c r="G1664" i="1"/>
  <c r="H1665" i="1"/>
  <c r="G1665" i="1"/>
  <c r="H1666" i="1"/>
  <c r="G1666" i="1"/>
  <c r="H1667" i="1"/>
  <c r="G1667" i="1"/>
  <c r="H1668" i="1"/>
  <c r="G1668" i="1"/>
  <c r="H1669" i="1"/>
  <c r="G1669" i="1"/>
  <c r="H1670" i="1"/>
  <c r="G1670" i="1"/>
  <c r="H1671" i="1"/>
  <c r="G1671" i="1"/>
  <c r="H1672" i="1"/>
  <c r="G1672" i="1"/>
  <c r="H1673" i="1"/>
  <c r="G1673" i="1"/>
  <c r="H1674" i="1"/>
  <c r="G1674" i="1"/>
  <c r="H1675" i="1"/>
  <c r="G1675" i="1"/>
  <c r="H1676" i="1"/>
  <c r="G1676" i="1"/>
  <c r="H1677" i="1"/>
  <c r="G1677" i="1"/>
  <c r="H1678" i="1"/>
  <c r="G1678" i="1"/>
  <c r="H1679" i="1"/>
  <c r="G1679" i="1"/>
  <c r="H1680" i="1"/>
  <c r="G1680" i="1"/>
  <c r="H1681" i="1"/>
  <c r="G1681" i="1"/>
  <c r="H1682" i="1"/>
  <c r="G1682" i="1"/>
  <c r="H1683" i="1"/>
  <c r="G1683" i="1"/>
  <c r="H1684" i="1"/>
  <c r="G1684" i="1"/>
  <c r="H1685" i="1"/>
  <c r="G1685" i="1"/>
  <c r="H1686" i="1"/>
  <c r="G1686" i="1"/>
  <c r="D422" i="4"/>
  <c r="F6" i="4"/>
  <c r="E422" i="4"/>
  <c r="E300" i="4"/>
  <c r="D296" i="1" s="1"/>
  <c r="D299" i="4"/>
  <c r="F152" i="4"/>
  <c r="E423" i="4"/>
  <c r="E301" i="4"/>
  <c r="D297" i="1" s="1"/>
  <c r="H24" i="9"/>
  <c r="G24" i="9"/>
  <c r="E24" i="9" s="1"/>
  <c r="F153" i="4"/>
  <c r="D417" i="4"/>
  <c r="F308" i="4"/>
  <c r="D418" i="4"/>
  <c r="F360" i="4"/>
  <c r="E418" i="4"/>
  <c r="D413" i="1" s="1"/>
  <c r="D647" i="4"/>
  <c r="F426" i="4"/>
  <c r="D648" i="4"/>
  <c r="F427" i="4"/>
  <c r="E648" i="4"/>
  <c r="D642" i="1" s="1"/>
  <c r="D639" i="4"/>
  <c r="F430" i="4"/>
  <c r="D640" i="4"/>
  <c r="F535" i="4"/>
  <c r="E640" i="4"/>
  <c r="D634" i="1" s="1"/>
  <c r="G156" i="9"/>
  <c r="E156" i="9" s="1"/>
  <c r="B156" i="9" s="1"/>
  <c r="F607" i="4"/>
  <c r="F6" i="5"/>
  <c r="G314" i="9"/>
  <c r="E314" i="9" s="1"/>
  <c r="B314" i="9" s="1"/>
  <c r="F89" i="5"/>
  <c r="G316" i="9"/>
  <c r="G315" i="9"/>
  <c r="F150" i="5"/>
  <c r="H316" i="9"/>
  <c r="H315" i="9"/>
  <c r="G336" i="9"/>
  <c r="E336" i="9" s="1"/>
  <c r="B336" i="9" s="1"/>
  <c r="F178" i="5"/>
  <c r="G337" i="9"/>
  <c r="E337" i="9" s="1"/>
  <c r="B337" i="9" s="1"/>
  <c r="F197" i="5"/>
  <c r="G338" i="9"/>
  <c r="E338" i="9" s="1"/>
  <c r="B338" i="9" s="1"/>
  <c r="F203" i="5"/>
  <c r="G339" i="9"/>
  <c r="E339" i="9" s="1"/>
  <c r="B339" i="9" s="1"/>
  <c r="F219" i="5"/>
  <c r="D141" i="6"/>
  <c r="F5" i="6"/>
  <c r="B346" i="9"/>
  <c r="D44" i="8"/>
  <c r="H19" i="9" s="1"/>
  <c r="E19" i="9" s="1"/>
  <c r="B19" i="9" s="1"/>
  <c r="H20" i="9"/>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H1259" i="1" l="1"/>
  <c r="G1259" i="1"/>
  <c r="E176" i="5"/>
  <c r="D1180" i="1" s="1"/>
  <c r="D1255" i="1"/>
  <c r="F274" i="5"/>
  <c r="C1278" i="1"/>
  <c r="D251" i="5"/>
  <c r="I1542" i="1"/>
  <c r="I33" i="3"/>
  <c r="D1538" i="1"/>
  <c r="I31" i="3"/>
  <c r="D1537" i="1"/>
  <c r="K1481" i="9"/>
  <c r="G344" i="9"/>
  <c r="E344" i="9" s="1"/>
  <c r="B344" i="9" s="1"/>
  <c r="I39" i="3"/>
  <c r="C1621" i="1"/>
  <c r="G343" i="9"/>
  <c r="E343" i="9" s="1"/>
  <c r="F141" i="6"/>
  <c r="H31" i="3"/>
  <c r="C1537" i="1"/>
  <c r="G348" i="9"/>
  <c r="E348" i="9" s="1"/>
  <c r="E315" i="9"/>
  <c r="B315" i="9" s="1"/>
  <c r="E316" i="9"/>
  <c r="B316" i="9" s="1"/>
  <c r="F640" i="4"/>
  <c r="C634" i="1"/>
  <c r="F639" i="4"/>
  <c r="C633" i="1"/>
  <c r="F648" i="4"/>
  <c r="C642" i="1"/>
  <c r="F647" i="4"/>
  <c r="C641" i="1"/>
  <c r="F418" i="4"/>
  <c r="C413" i="1"/>
  <c r="F417" i="4"/>
  <c r="C412" i="1"/>
  <c r="B24" i="9"/>
  <c r="E644" i="4"/>
  <c r="E425" i="4"/>
  <c r="D420" i="1" s="1"/>
  <c r="D418" i="1"/>
  <c r="D423" i="4"/>
  <c r="D301" i="4"/>
  <c r="F299" i="4"/>
  <c r="C295" i="1"/>
  <c r="D300" i="4"/>
  <c r="E643" i="4"/>
  <c r="E424" i="4"/>
  <c r="D419" i="1" s="1"/>
  <c r="D417" i="1"/>
  <c r="D643" i="4"/>
  <c r="D424" i="4"/>
  <c r="F422" i="4"/>
  <c r="C417" i="1"/>
  <c r="H299" i="9" l="1"/>
  <c r="H1278" i="1"/>
  <c r="G1278" i="1"/>
  <c r="H25" i="3"/>
  <c r="C1255" i="1"/>
  <c r="D176" i="5"/>
  <c r="F251" i="5"/>
  <c r="G1538" i="1"/>
  <c r="H1538" i="1"/>
  <c r="H417" i="1"/>
  <c r="G417" i="1"/>
  <c r="F424" i="4"/>
  <c r="C419" i="1"/>
  <c r="F643" i="4"/>
  <c r="C637" i="1"/>
  <c r="E645" i="4"/>
  <c r="D637" i="1"/>
  <c r="F300" i="4"/>
  <c r="C296" i="1"/>
  <c r="H295" i="1"/>
  <c r="G295" i="1"/>
  <c r="F301" i="4"/>
  <c r="C297" i="1"/>
  <c r="D644" i="4"/>
  <c r="D425" i="4"/>
  <c r="F423" i="4"/>
  <c r="C418" i="1"/>
  <c r="G20" i="9"/>
  <c r="E20" i="9" s="1"/>
  <c r="B20" i="9" s="1"/>
  <c r="E646" i="4"/>
  <c r="D638" i="1"/>
  <c r="H412" i="1"/>
  <c r="G412" i="1"/>
  <c r="H413" i="1"/>
  <c r="G413" i="1"/>
  <c r="H641" i="1"/>
  <c r="G641" i="1"/>
  <c r="H642" i="1"/>
  <c r="G642" i="1"/>
  <c r="H633" i="1"/>
  <c r="G633" i="1"/>
  <c r="H634" i="1"/>
  <c r="G634" i="1"/>
  <c r="B348" i="9"/>
  <c r="E347" i="9"/>
  <c r="H1537" i="1"/>
  <c r="G1537" i="1"/>
  <c r="H9" i="3"/>
  <c r="B343" i="9"/>
  <c r="E342" i="9"/>
  <c r="H1621" i="1"/>
  <c r="G1621" i="1"/>
  <c r="H11" i="3"/>
  <c r="G1255" i="1" l="1"/>
  <c r="H1255" i="1"/>
  <c r="C1180" i="1"/>
  <c r="G299" i="9"/>
  <c r="E299" i="9" s="1"/>
  <c r="B299" i="9" s="1"/>
  <c r="F176" i="5"/>
  <c r="G306" i="9"/>
  <c r="E306" i="9" s="1"/>
  <c r="B306" i="9" s="1"/>
  <c r="N3" i="9"/>
  <c r="I11" i="3"/>
  <c r="K3" i="9"/>
  <c r="I9" i="3"/>
  <c r="E650" i="4"/>
  <c r="D640" i="1"/>
  <c r="H418" i="1"/>
  <c r="G418" i="1"/>
  <c r="F425" i="4"/>
  <c r="C420" i="1"/>
  <c r="D646" i="4"/>
  <c r="F644" i="4"/>
  <c r="C638" i="1"/>
  <c r="D645" i="4"/>
  <c r="H297" i="1"/>
  <c r="G297" i="1"/>
  <c r="H296" i="1"/>
  <c r="G296" i="1"/>
  <c r="E649" i="4"/>
  <c r="D639" i="1"/>
  <c r="H637" i="1"/>
  <c r="G637" i="1"/>
  <c r="H419" i="1"/>
  <c r="G419" i="1"/>
  <c r="H1180" i="1" l="1"/>
  <c r="H8" i="3"/>
  <c r="M3" i="9" s="1"/>
  <c r="G1180" i="1"/>
  <c r="I19" i="3"/>
  <c r="D643" i="1"/>
  <c r="D649" i="4"/>
  <c r="F645" i="4"/>
  <c r="C639" i="1"/>
  <c r="H638" i="1"/>
  <c r="G638" i="1"/>
  <c r="D650" i="4"/>
  <c r="F646" i="4"/>
  <c r="C640" i="1"/>
  <c r="H420" i="1"/>
  <c r="G420" i="1"/>
  <c r="I20" i="3"/>
  <c r="D644" i="1"/>
  <c r="H334" i="9" l="1"/>
  <c r="G334" i="9"/>
  <c r="H640" i="1"/>
  <c r="G640" i="1"/>
  <c r="F650" i="4"/>
  <c r="H20" i="3"/>
  <c r="C644" i="1"/>
  <c r="G297" i="9"/>
  <c r="E297" i="9" s="1"/>
  <c r="B297" i="9" s="1"/>
  <c r="H639" i="1"/>
  <c r="G639" i="1"/>
  <c r="F649" i="4"/>
  <c r="H19" i="3"/>
  <c r="C643" i="1"/>
  <c r="E334" i="9" l="1"/>
  <c r="B334" i="9" s="1"/>
  <c r="H643" i="1"/>
  <c r="G643" i="1"/>
  <c r="H7" i="3"/>
  <c r="H644" i="1"/>
  <c r="G644" i="1"/>
  <c r="E298" i="9" l="1"/>
  <c r="I8" i="3" s="1"/>
  <c r="J3" i="9"/>
  <c r="H295" i="9" l="1"/>
  <c r="G295" i="9"/>
  <c r="E295" i="9" s="1"/>
  <c r="L293" i="9"/>
  <c r="F293" i="9" s="1"/>
  <c r="H18" i="9"/>
  <c r="G18" i="9"/>
  <c r="H22" i="9"/>
  <c r="G22" i="9"/>
  <c r="H21" i="9"/>
  <c r="G21" i="9"/>
  <c r="J17" i="9"/>
  <c r="I17" i="9"/>
  <c r="H17" i="9"/>
  <c r="G17" i="9"/>
  <c r="M16" i="9"/>
  <c r="L16" i="9"/>
  <c r="F16" i="9" s="1"/>
  <c r="H16" i="9"/>
  <c r="G16" i="9"/>
  <c r="M15" i="9"/>
  <c r="L15" i="9"/>
  <c r="F15" i="9" s="1"/>
  <c r="H15" i="9"/>
  <c r="G15" i="9"/>
  <c r="K13" i="9"/>
  <c r="J13" i="9"/>
  <c r="I13" i="9"/>
  <c r="K12" i="9"/>
  <c r="J12" i="9"/>
  <c r="I12" i="9"/>
  <c r="K11" i="9"/>
  <c r="J11" i="9"/>
  <c r="I11" i="9"/>
  <c r="K10" i="9"/>
  <c r="J10" i="9"/>
  <c r="K9" i="9"/>
  <c r="J9" i="9"/>
  <c r="I9" i="9"/>
  <c r="K8" i="9"/>
  <c r="J8" i="9"/>
  <c r="I8" i="9"/>
  <c r="K7" i="9"/>
  <c r="J7" i="9"/>
  <c r="I7" i="9"/>
  <c r="K6" i="9"/>
  <c r="J6" i="9"/>
  <c r="I6" i="9"/>
  <c r="K5" i="9"/>
  <c r="J5" i="9"/>
  <c r="I5" i="9"/>
  <c r="F14" i="9" l="1"/>
  <c r="E5" i="9"/>
  <c r="B5" i="9" s="1"/>
  <c r="E9" i="9"/>
  <c r="B9" i="9" s="1"/>
  <c r="E22" i="9"/>
  <c r="B22" i="9" s="1"/>
  <c r="E18" i="9"/>
  <c r="B18" i="9" s="1"/>
  <c r="E12" i="9"/>
  <c r="B12" i="9" s="1"/>
  <c r="E6" i="9"/>
  <c r="B6" i="9" s="1"/>
  <c r="E10" i="9"/>
  <c r="B10" i="9" s="1"/>
  <c r="E13" i="9"/>
  <c r="B13" i="9" s="1"/>
  <c r="E8" i="9"/>
  <c r="B8" i="9" s="1"/>
  <c r="E11" i="9"/>
  <c r="B11" i="9" s="1"/>
  <c r="E7" i="9"/>
  <c r="B7" i="9" s="1"/>
  <c r="E15" i="9"/>
  <c r="B15" i="9" s="1"/>
  <c r="E16" i="9"/>
  <c r="B16" i="9" s="1"/>
  <c r="E17" i="9"/>
  <c r="B17" i="9" s="1"/>
  <c r="E21" i="9"/>
  <c r="B21" i="9" s="1"/>
  <c r="B293" i="9"/>
  <c r="F23" i="9"/>
  <c r="F3" i="9" s="1"/>
  <c r="B295" i="9"/>
  <c r="E23" i="9"/>
  <c r="I7" i="3" s="1"/>
  <c r="E14" i="9" l="1"/>
  <c r="I13" i="3" s="1"/>
  <c r="E4" i="9"/>
  <c r="E3" i="9" l="1"/>
</calcChain>
</file>

<file path=xl/sharedStrings.xml><?xml version="1.0" encoding="utf-8"?>
<sst xmlns="http://schemas.openxmlformats.org/spreadsheetml/2006/main" count="4733" uniqueCount="3656">
  <si>
    <t>Obveznik:</t>
  </si>
  <si>
    <t>10127 - O.Š. DR. FRANJO TUĐMAN, ŠARENGRAD</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</si>
  <si>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</si>
  <si>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</si>
  <si>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</si>
  <si>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</si>
  <si>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</si>
  <si>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</si>
  <si>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</si>
  <si>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</si>
  <si>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</si>
  <si>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</si>
  <si>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</si>
  <si>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</si>
  <si>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</si>
  <si>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</si>
  <si>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</si>
  <si>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</si>
  <si>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</si>
  <si>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</si>
  <si>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</si>
  <si>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</si>
  <si>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</si>
  <si>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</si>
  <si>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</si>
  <si>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</si>
  <si>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</si>
  <si>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</si>
  <si>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</si>
  <si>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</si>
  <si>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</si>
  <si>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</si>
  <si>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</si>
  <si>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</si>
  <si>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</si>
  <si>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</si>
  <si>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</si>
  <si>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</si>
  <si>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</si>
  <si>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</si>
  <si>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</si>
  <si>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</si>
  <si>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</si>
  <si>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</si>
  <si>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</si>
  <si>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</si>
  <si>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</si>
  <si>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</si>
  <si>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</si>
  <si>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</si>
  <si>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</si>
  <si>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</si>
  <si>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</si>
  <si>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</si>
  <si>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</si>
  <si>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</si>
  <si>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</si>
  <si>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</si>
  <si>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</si>
  <si>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</si>
  <si>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</si>
  <si>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</si>
  <si>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</si>
  <si>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</si>
  <si>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</si>
  <si>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</si>
  <si>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</si>
  <si>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</si>
  <si>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</si>
  <si>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</si>
  <si>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</si>
  <si>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</si>
  <si>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</si>
  <si>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</si>
  <si>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</si>
  <si>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</si>
  <si>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</si>
  <si>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</si>
  <si>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</si>
  <si>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</si>
  <si>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</si>
  <si>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</si>
  <si>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</si>
  <si>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</si>
  <si>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</si>
  <si>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</si>
  <si>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</si>
  <si>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</si>
  <si>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</si>
  <si>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</si>
  <si>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</si>
  <si>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</si>
  <si>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</si>
  <si>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</si>
  <si>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</si>
  <si>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</si>
  <si>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</si>
  <si>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</si>
  <si>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</si>
  <si>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</si>
  <si>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</si>
  <si>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</si>
  <si>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</si>
  <si>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</si>
  <si>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</si>
  <si>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</si>
  <si>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</si>
  <si>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</si>
  <si>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</si>
  <si>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</si>
  <si>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</si>
  <si>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</si>
  <si>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</si>
  <si>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</si>
  <si>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</si>
  <si>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</si>
  <si>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</si>
  <si>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</si>
  <si>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</si>
  <si>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</si>
  <si>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</si>
  <si>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</si>
  <si>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</si>
  <si>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</si>
  <si>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</si>
  <si>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</si>
  <si>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</si>
  <si>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</si>
  <si>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</si>
  <si>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</si>
  <si>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</si>
  <si>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</si>
  <si>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</si>
  <si>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</si>
  <si>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</si>
  <si>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</si>
  <si>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</si>
  <si>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</si>
  <si>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</si>
  <si>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</si>
  <si>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</si>
  <si>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</si>
  <si>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</si>
  <si>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</si>
  <si>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</si>
  <si>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</si>
  <si>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</si>
  <si>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</si>
  <si>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</si>
  <si>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</si>
  <si>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</si>
  <si>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</si>
  <si>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</si>
  <si>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</si>
  <si>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</si>
  <si>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</si>
  <si>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</si>
  <si>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</si>
  <si>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</si>
  <si>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</si>
  <si>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</si>
  <si>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</si>
  <si>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</si>
  <si>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</si>
  <si>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</si>
  <si>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</si>
  <si>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</si>
  <si>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</si>
  <si>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</si>
  <si>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</si>
  <si>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</si>
  <si>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</si>
  <si>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</si>
  <si>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</si>
  <si>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</si>
  <si>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</si>
  <si>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</si>
  <si>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</si>
  <si>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</si>
  <si>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</si>
  <si>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</si>
  <si>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</si>
  <si>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</si>
  <si>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</si>
  <si>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</si>
  <si>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</si>
  <si>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</si>
  <si>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</si>
  <si>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</si>
  <si>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</si>
  <si>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</si>
  <si>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</si>
  <si>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</si>
  <si>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</si>
  <si>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</si>
  <si>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</si>
  <si>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</si>
  <si>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</si>
  <si>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</si>
  <si>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</si>
  <si>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</si>
  <si>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</si>
  <si>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</si>
  <si>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</si>
  <si>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</si>
  <si>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</si>
  <si>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</si>
  <si>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</si>
  <si>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</si>
  <si>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</si>
  <si>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</si>
  <si>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</si>
  <si>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</si>
  <si>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</si>
  <si>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</si>
  <si>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</si>
  <si>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</si>
  <si>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</si>
  <si>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</si>
  <si>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</si>
  <si>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</si>
  <si>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</si>
  <si>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</si>
  <si>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</si>
  <si>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</si>
  <si>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</si>
  <si>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</si>
  <si>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</si>
  <si>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</si>
  <si>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</si>
  <si>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</si>
  <si>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</si>
  <si>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</si>
  <si>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</si>
  <si>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</si>
  <si>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</si>
  <si>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</si>
  <si>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</si>
  <si>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</si>
  <si>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</si>
  <si>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</si>
  <si>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</si>
  <si>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</si>
  <si>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</si>
  <si>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</si>
  <si>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</si>
  <si>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</si>
  <si>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</si>
  <si>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</si>
  <si>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</si>
  <si>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</si>
  <si>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</si>
  <si>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</si>
  <si>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</si>
  <si>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</si>
  <si>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</si>
  <si>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</si>
  <si>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</si>
  <si>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</si>
  <si>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</si>
  <si>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</si>
  <si>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</si>
  <si>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</si>
  <si>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</si>
  <si>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</si>
  <si>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</si>
  <si>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</si>
  <si>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</si>
  <si>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</si>
  <si>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</si>
  <si>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</si>
  <si>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</si>
  <si>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</si>
  <si>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</si>
  <si>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</si>
  <si>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</si>
  <si>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</si>
  <si>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</si>
  <si>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</si>
  <si>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</si>
  <si>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</si>
  <si>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</si>
  <si>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</si>
  <si>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</si>
  <si>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</si>
  <si>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</si>
  <si>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</si>
  <si>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</si>
  <si>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</si>
  <si>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</si>
  <si>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</si>
  <si>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</si>
  <si>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</si>
  <si>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</si>
  <si>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</si>
  <si>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</si>
  <si>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</si>
  <si>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</si>
  <si>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</si>
  <si>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</si>
  <si>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</si>
  <si>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</si>
  <si>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</si>
  <si>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</si>
  <si>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</si>
  <si>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</si>
  <si>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</si>
  <si>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</si>
  <si>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</si>
  <si>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</si>
  <si>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</si>
  <si>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</si>
  <si>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</si>
  <si>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</si>
  <si>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</si>
  <si>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</si>
  <si>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</si>
  <si>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</si>
  <si>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</si>
  <si>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</si>
  <si>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</si>
  <si>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</si>
  <si>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</si>
  <si>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</si>
  <si>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</si>
  <si>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</si>
  <si>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</si>
  <si>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</si>
  <si>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</si>
  <si>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</si>
  <si>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</si>
  <si>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</si>
  <si>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</si>
  <si>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</si>
  <si>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</si>
  <si>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</si>
  <si>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</si>
  <si>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</si>
  <si>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</si>
  <si>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</si>
  <si>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</si>
  <si>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</si>
  <si>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</si>
  <si>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</si>
  <si>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</si>
  <si>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</si>
  <si>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</si>
  <si>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</si>
  <si>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</si>
  <si>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</si>
  <si>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</si>
  <si>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</si>
  <si>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</si>
  <si>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</si>
  <si>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</si>
  <si>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</si>
  <si>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</si>
  <si>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</si>
  <si>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</si>
  <si>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</si>
  <si>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</si>
  <si>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</si>
  <si>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</si>
  <si>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</si>
  <si>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</si>
  <si>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</si>
  <si>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</si>
  <si>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</si>
  <si>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</si>
  <si>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</si>
  <si>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</si>
  <si>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</si>
  <si>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</si>
  <si>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</si>
  <si>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</si>
  <si>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</si>
  <si>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</si>
  <si>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</si>
  <si>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</si>
  <si>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</si>
  <si>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</si>
  <si>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</si>
  <si>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</si>
  <si>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</si>
  <si>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</si>
  <si>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</si>
  <si>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</si>
  <si>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</si>
  <si>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</si>
  <si>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</si>
  <si>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</si>
  <si>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</si>
  <si>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</si>
  <si>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</si>
  <si>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</si>
  <si>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</si>
  <si>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</si>
  <si>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</si>
  <si>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</si>
  <si>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</si>
  <si>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</si>
  <si>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</si>
  <si>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</si>
  <si>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</si>
  <si>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</si>
  <si>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</si>
  <si>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</si>
  <si>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</si>
  <si>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</si>
  <si>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</si>
  <si>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</si>
  <si>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</si>
  <si>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</si>
  <si>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</si>
  <si>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</si>
  <si>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</si>
  <si>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</si>
  <si>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</si>
  <si>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</si>
  <si>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</si>
  <si>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</si>
  <si>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</si>
  <si>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</si>
  <si>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</si>
  <si>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</si>
  <si>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</si>
  <si>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</si>
  <si>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</si>
  <si>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</si>
  <si>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</si>
  <si>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</si>
  <si>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</si>
  <si>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</si>
  <si>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</si>
  <si>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</si>
  <si>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</si>
  <si>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</si>
  <si>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</si>
  <si>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</si>
  <si>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</si>
  <si>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</si>
  <si>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</si>
  <si>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</si>
  <si>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</si>
  <si>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</si>
  <si>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</si>
  <si>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</si>
  <si>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</si>
  <si>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</si>
  <si>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</si>
  <si>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</si>
  <si>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</si>
  <si>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</si>
  <si>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</si>
  <si>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</si>
  <si>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</si>
  <si>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</si>
  <si>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</si>
  <si>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</si>
  <si>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</si>
  <si>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</si>
  <si>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</si>
  <si>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</si>
  <si>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</si>
  <si>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</si>
  <si>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</si>
  <si>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</si>
  <si>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</si>
  <si>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</si>
  <si>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</si>
  <si>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</si>
  <si>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</si>
  <si>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</si>
  <si>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</si>
  <si>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</si>
  <si>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</si>
  <si>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</si>
  <si>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</si>
  <si>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</si>
  <si>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</si>
  <si>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</si>
  <si>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</si>
  <si>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</si>
  <si>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</si>
  <si>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</si>
  <si>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</si>
  <si>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</si>
  <si>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</si>
  <si>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</si>
  <si>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</si>
  <si>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</si>
  <si>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</si>
  <si>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</si>
  <si>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</si>
  <si>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</si>
  <si>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</si>
  <si>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</si>
  <si>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</si>
  <si>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</si>
  <si>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</si>
  <si>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</si>
  <si>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</si>
  <si>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</si>
  <si>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</si>
  <si>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</si>
  <si>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</si>
  <si>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</si>
  <si>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</si>
  <si>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</si>
  <si>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</si>
  <si>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</si>
  <si>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</si>
  <si>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</si>
  <si>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</si>
  <si>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</si>
  <si>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</si>
  <si>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</si>
  <si>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</si>
  <si>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</si>
  <si>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</si>
  <si>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</si>
  <si>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</si>
  <si>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</si>
  <si>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</si>
  <si>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</si>
  <si>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</si>
  <si>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</si>
  <si>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</si>
  <si>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</si>
  <si>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</si>
  <si>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</si>
  <si>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</si>
  <si>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</si>
  <si>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</si>
  <si>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</si>
  <si>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</si>
  <si>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</si>
  <si>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</si>
  <si>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</si>
  <si>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</si>
  <si>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</si>
  <si>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</si>
  <si>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</si>
  <si>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</si>
  <si>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</si>
  <si>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</si>
  <si>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</si>
  <si>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</si>
  <si>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</si>
  <si>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</si>
  <si>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</si>
  <si>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</si>
  <si>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</si>
  <si>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</si>
  <si>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</si>
  <si>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</si>
  <si>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</si>
  <si>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</si>
  <si>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</si>
  <si>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</si>
  <si>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</si>
  <si>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</si>
  <si>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</si>
  <si>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</si>
  <si>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</si>
  <si>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</si>
  <si>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</si>
  <si>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</si>
  <si>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</si>
  <si>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</si>
  <si>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</si>
  <si>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</si>
  <si>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</si>
  <si>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</si>
  <si>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</si>
  <si>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</si>
  <si>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</si>
  <si>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</si>
  <si>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</si>
  <si>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</si>
  <si>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</si>
  <si>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</si>
  <si>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</si>
  <si>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</si>
  <si>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</si>
  <si>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</si>
  <si>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</si>
  <si>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</si>
  <si>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</si>
  <si>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</si>
  <si>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</si>
  <si>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</si>
  <si>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</si>
  <si>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</si>
  <si>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</si>
  <si>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</si>
  <si>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</si>
  <si>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</si>
  <si>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</si>
  <si>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</si>
  <si>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</si>
  <si>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</si>
  <si>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</si>
  <si>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</si>
  <si>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</si>
  <si>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</si>
  <si>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</si>
  <si>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</si>
  <si>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</si>
  <si>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</si>
  <si>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</si>
  <si>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</si>
  <si>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</si>
  <si>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</si>
  <si>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</si>
  <si>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</si>
  <si>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</si>
  <si>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</si>
  <si>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</si>
  <si>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</si>
  <si>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</si>
  <si>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</si>
  <si>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</si>
  <si>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</si>
  <si>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</si>
  <si>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</si>
  <si>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</si>
  <si>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</si>
  <si>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</si>
  <si>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</si>
  <si>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</si>
  <si>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</si>
  <si>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</si>
  <si>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</si>
  <si>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</si>
  <si>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</si>
  <si>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</si>
  <si>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</si>
  <si>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</si>
  <si>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</si>
  <si>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</si>
  <si>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</si>
  <si>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</si>
  <si>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</si>
  <si>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</si>
  <si>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</si>
  <si>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</si>
  <si>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</si>
  <si>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</si>
  <si>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</si>
  <si>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</si>
  <si>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</si>
  <si>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</si>
  <si>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</si>
  <si>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</si>
  <si>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</si>
  <si>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</si>
  <si>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</si>
  <si>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</si>
  <si>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</si>
  <si>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</si>
  <si>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</si>
  <si>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</si>
  <si>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</si>
  <si>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</si>
  <si>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</si>
  <si>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</si>
  <si>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</si>
  <si>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</si>
  <si>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</si>
  <si>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</si>
  <si>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</si>
  <si>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</si>
  <si>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</si>
  <si>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</si>
  <si>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</si>
  <si>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</si>
  <si>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</si>
  <si>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</si>
  <si>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</si>
  <si>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</si>
  <si>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</si>
  <si>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</si>
  <si>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</si>
  <si>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</si>
  <si>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</si>
  <si>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</si>
  <si>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</si>
  <si>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</si>
  <si>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</si>
  <si>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</si>
  <si>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</si>
  <si>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</si>
  <si>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</si>
  <si>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</si>
  <si>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</si>
  <si>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</si>
  <si>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</si>
  <si>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</si>
  <si>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</si>
  <si>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</si>
  <si>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</si>
  <si>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</si>
  <si>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</si>
  <si>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</si>
  <si>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</si>
  <si>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</si>
  <si>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</si>
  <si>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</si>
  <si>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</si>
  <si>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</si>
  <si>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</si>
  <si>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</si>
  <si>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</si>
  <si>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</si>
  <si>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</si>
  <si>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</si>
  <si>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</si>
  <si>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</si>
  <si>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</si>
  <si>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</si>
  <si>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</si>
  <si>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</si>
  <si>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</si>
  <si>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</si>
  <si>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</si>
  <si>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</si>
  <si>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</si>
  <si>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</si>
  <si>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</si>
  <si>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</si>
  <si>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</si>
  <si>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</si>
  <si>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</si>
  <si>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</si>
  <si>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</si>
  <si>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</si>
  <si>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</si>
  <si>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</si>
  <si>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</si>
  <si>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</si>
  <si>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</si>
  <si>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</si>
  <si>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</si>
  <si>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</si>
  <si>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</si>
  <si>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</si>
  <si>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</si>
  <si>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</si>
  <si>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</si>
  <si>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</si>
  <si>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</si>
  <si>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</si>
  <si>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</si>
  <si>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</si>
  <si>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</si>
  <si>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</si>
  <si>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</si>
  <si>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</si>
  <si>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</si>
  <si>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</si>
  <si>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</si>
  <si>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</si>
  <si>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</si>
  <si>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</si>
  <si>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</si>
  <si>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</si>
  <si>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</si>
  <si>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</si>
  <si>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</si>
  <si>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</si>
  <si>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</si>
  <si>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</si>
  <si>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</si>
  <si>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</si>
  <si>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</si>
  <si>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</si>
  <si>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</si>
  <si>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</si>
  <si>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</si>
  <si>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</si>
  <si>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</si>
  <si>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</si>
  <si>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</si>
  <si>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</si>
  <si>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</si>
  <si>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</si>
  <si>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</si>
  <si>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</si>
  <si>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</si>
  <si>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</si>
  <si>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</si>
  <si>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</si>
  <si>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</si>
  <si>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</si>
  <si>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</si>
  <si>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</si>
  <si>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</si>
  <si>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</si>
  <si>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</si>
  <si>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</si>
  <si>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</si>
  <si>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</si>
  <si>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</si>
  <si>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</si>
  <si>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</si>
  <si>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</si>
  <si>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</si>
  <si>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</si>
  <si>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</si>
  <si>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</si>
  <si>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</si>
  <si>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</si>
  <si>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</si>
  <si>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</si>
  <si>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</si>
  <si>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</si>
  <si>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</si>
  <si>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</si>
  <si>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</si>
  <si>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</si>
  <si>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</si>
  <si>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</si>
  <si>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</si>
  <si>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</si>
  <si>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</si>
  <si>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</si>
  <si>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</si>
  <si>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</si>
  <si>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</si>
  <si>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</si>
  <si>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</si>
  <si>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</si>
  <si>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</si>
  <si>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</si>
  <si>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</si>
  <si>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</si>
  <si>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</si>
  <si>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</si>
  <si>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</si>
  <si>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</si>
  <si>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</si>
  <si>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</si>
  <si>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</si>
  <si>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</si>
  <si>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</si>
  <si>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</si>
  <si>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</si>
  <si>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</si>
  <si>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</si>
  <si>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</si>
  <si>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</si>
  <si>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</si>
  <si>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</si>
  <si>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</si>
  <si>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</si>
  <si>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</si>
  <si>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</si>
  <si>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</si>
  <si>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</si>
  <si>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</si>
  <si>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</si>
  <si>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</si>
  <si>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</si>
  <si>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</si>
  <si>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</si>
  <si>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</si>
  <si>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</si>
  <si>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</si>
  <si>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</si>
  <si>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</si>
  <si>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</si>
  <si>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</si>
  <si>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</si>
  <si>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</si>
  <si>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</si>
  <si>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</si>
  <si>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</si>
  <si>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</si>
  <si>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</si>
  <si>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</si>
  <si>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</si>
  <si>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</si>
  <si>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</si>
  <si>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</si>
  <si>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</si>
  <si>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</si>
  <si>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</si>
  <si>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</si>
  <si>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</si>
  <si>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</si>
  <si>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</si>
  <si>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</si>
  <si>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</si>
  <si>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</si>
  <si>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</si>
  <si>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</si>
  <si>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</si>
  <si>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</si>
  <si>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</si>
  <si>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</si>
  <si>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</si>
  <si>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</si>
  <si>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</si>
  <si>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</si>
  <si>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</si>
  <si>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</si>
  <si>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</si>
  <si>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</si>
  <si>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</si>
  <si>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</si>
  <si>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</si>
  <si>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</si>
  <si>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</si>
  <si>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</si>
  <si>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</si>
  <si>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</si>
  <si>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</si>
  <si>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</si>
  <si>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</si>
  <si>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</si>
  <si>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</si>
  <si>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</si>
  <si>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</si>
  <si>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</si>
  <si>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</si>
  <si>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</si>
  <si>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</si>
  <si>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</si>
  <si>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</si>
  <si>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</si>
  <si>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</si>
  <si>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</si>
  <si>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</si>
  <si>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</si>
  <si>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</si>
  <si>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</si>
  <si>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</si>
  <si>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</si>
  <si>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</si>
  <si>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</si>
  <si>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</si>
  <si>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</si>
  <si>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</si>
  <si>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</si>
  <si>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</si>
  <si>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</si>
  <si>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</si>
  <si>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</si>
  <si>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</si>
  <si>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</si>
  <si>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</si>
  <si>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</si>
  <si>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</si>
  <si>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</si>
  <si>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</si>
  <si>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</si>
  <si>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</si>
  <si>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</si>
  <si>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</si>
  <si>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</si>
  <si>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</si>
  <si>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</si>
  <si>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</si>
  <si>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</si>
  <si>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</si>
  <si>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</si>
  <si>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</si>
  <si>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</si>
  <si>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</si>
  <si>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</si>
  <si>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</si>
  <si>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</si>
  <si>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</si>
  <si>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</si>
  <si>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</si>
  <si>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</si>
  <si>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</si>
  <si>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</si>
  <si>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</si>
  <si>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</si>
  <si>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</si>
  <si>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</si>
  <si>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</si>
  <si>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</si>
  <si>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</si>
  <si>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</si>
  <si>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</si>
  <si>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</si>
  <si>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</si>
  <si>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</si>
  <si>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</si>
  <si>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</si>
  <si>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</si>
  <si>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</si>
  <si>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</si>
  <si>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</si>
  <si>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</si>
  <si>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</si>
  <si>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</si>
  <si>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</si>
  <si>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</si>
  <si>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</si>
  <si>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</si>
  <si>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</si>
  <si>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</si>
  <si>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</si>
  <si>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</si>
  <si>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</si>
  <si>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</si>
  <si>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</si>
  <si>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</si>
  <si>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</si>
  <si>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</si>
  <si>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</si>
  <si>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</si>
  <si>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</si>
  <si>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</si>
  <si>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</si>
  <si>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</si>
  <si>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</si>
  <si>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</si>
  <si>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</si>
  <si>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</si>
  <si>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</si>
  <si>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</si>
  <si>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</si>
  <si>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</si>
  <si>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</si>
  <si>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</si>
  <si>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</si>
  <si>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</si>
  <si>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</si>
  <si>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</si>
  <si>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</si>
  <si>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</si>
  <si>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</si>
  <si>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</si>
  <si>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</si>
  <si>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</si>
  <si>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</si>
  <si>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</si>
  <si>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</si>
  <si>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</si>
  <si>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</si>
  <si>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</si>
  <si>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</si>
  <si>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</si>
  <si>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</si>
  <si>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</si>
  <si>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</si>
  <si>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</si>
  <si>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</si>
  <si>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</si>
  <si>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</si>
  <si>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</si>
  <si>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</si>
  <si>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</si>
  <si>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</si>
  <si>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</si>
  <si>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</si>
  <si>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</si>
  <si>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</si>
  <si>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</si>
  <si>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</si>
  <si>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</si>
  <si>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</si>
  <si>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</si>
  <si>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</si>
  <si>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</si>
  <si>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</si>
  <si>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</si>
  <si>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</si>
  <si>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</si>
  <si>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</si>
  <si>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</si>
  <si>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</si>
  <si>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</si>
  <si>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</si>
  <si>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</si>
  <si>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</si>
  <si>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</si>
  <si>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</si>
  <si>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</si>
  <si>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</si>
  <si>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</si>
  <si>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</si>
  <si>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</si>
  <si>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</si>
  <si>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</si>
  <si>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</si>
  <si>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</si>
  <si>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</si>
  <si>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</si>
  <si>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</si>
  <si>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</si>
  <si>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</si>
  <si>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</si>
  <si>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</si>
  <si>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</si>
  <si>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</si>
  <si>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</si>
  <si>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</si>
  <si>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</si>
  <si>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</si>
  <si>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</si>
  <si>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</si>
  <si>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</si>
  <si>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</si>
  <si>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</si>
  <si>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</si>
  <si>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</si>
  <si>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</si>
  <si>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</si>
  <si>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</si>
  <si>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</si>
  <si>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</si>
  <si>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</si>
  <si>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</si>
  <si>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</si>
  <si>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</si>
  <si>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</si>
  <si>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</si>
  <si>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</si>
  <si>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</si>
  <si>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</si>
  <si>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</si>
  <si>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</si>
  <si>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</si>
  <si>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</si>
  <si>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</si>
  <si>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</si>
  <si>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</si>
  <si>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</si>
  <si>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</si>
  <si>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</si>
  <si>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</si>
  <si>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</si>
  <si>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</si>
  <si>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</si>
  <si>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</si>
  <si>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</si>
  <si>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</si>
  <si>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</si>
  <si>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</si>
  <si>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</si>
  <si>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</si>
  <si>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</si>
  <si>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</si>
  <si>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</si>
  <si>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</si>
  <si>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</si>
  <si>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</si>
  <si>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</si>
  <si>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</si>
  <si>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</si>
  <si>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</si>
  <si>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</si>
  <si>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</si>
  <si>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</si>
  <si>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</si>
  <si>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</si>
  <si>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</si>
  <si>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</si>
  <si>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</si>
  <si>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</si>
  <si>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</si>
  <si>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</si>
  <si>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</si>
  <si>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</si>
  <si>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</si>
  <si>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</si>
  <si>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</si>
  <si>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</si>
  <si>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</si>
  <si>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</si>
  <si>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</si>
  <si>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</si>
  <si>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</si>
  <si>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</si>
  <si>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</si>
  <si>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</si>
  <si>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</si>
  <si>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</si>
  <si>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</si>
  <si>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</si>
  <si>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</si>
  <si>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</si>
  <si>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</si>
  <si>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</si>
  <si>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</si>
  <si>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</si>
  <si>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</si>
  <si>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</si>
  <si>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</si>
  <si>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</si>
  <si>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</si>
  <si>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</si>
  <si>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</si>
  <si>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</si>
  <si>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</si>
  <si>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</si>
  <si>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</si>
  <si>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</si>
  <si>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</si>
  <si>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</si>
  <si>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</si>
  <si>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</si>
  <si>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</si>
  <si>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</si>
  <si>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</si>
  <si>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</si>
  <si>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</si>
  <si>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</si>
  <si>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</si>
  <si>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</si>
  <si>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</si>
  <si>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</si>
  <si>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</si>
  <si>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</si>
  <si>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</si>
  <si>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</si>
  <si>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</si>
  <si>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</si>
  <si>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</si>
  <si>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</si>
  <si>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</si>
  <si>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</si>
  <si>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</si>
  <si>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</si>
  <si>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</si>
  <si>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</si>
  <si>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</si>
  <si>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</si>
  <si>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</si>
  <si>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</si>
  <si>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</si>
  <si>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</si>
  <si>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</si>
  <si>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</si>
  <si>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</si>
  <si>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</si>
  <si>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</si>
  <si>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</si>
  <si>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</si>
  <si>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</si>
  <si>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</si>
  <si>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</si>
  <si>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</si>
  <si>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</si>
  <si>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</si>
  <si>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</si>
  <si>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</si>
  <si>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</si>
  <si>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</si>
  <si>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</si>
  <si>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</si>
  <si>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</si>
  <si>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</si>
  <si>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</si>
  <si>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</si>
  <si>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</si>
  <si>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</si>
  <si>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</si>
  <si>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</si>
  <si>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</si>
  <si>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</si>
  <si>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</si>
  <si>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</si>
  <si>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</si>
  <si>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</si>
  <si>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</si>
  <si>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</si>
  <si>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</si>
  <si>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</si>
  <si>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</si>
  <si>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</si>
  <si>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</si>
  <si>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</si>
  <si>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</si>
  <si>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</si>
  <si>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</si>
  <si>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</si>
  <si>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</si>
  <si>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</si>
  <si>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</si>
  <si>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</si>
  <si>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</si>
  <si>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</si>
  <si>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</si>
  <si>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</si>
  <si>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</si>
  <si>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</si>
  <si>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</si>
  <si>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</si>
  <si>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</si>
  <si>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</si>
  <si>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</si>
  <si>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</si>
  <si>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</si>
  <si>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</si>
  <si>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</si>
  <si>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</si>
  <si>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</si>
  <si>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</si>
  <si>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</si>
  <si>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</si>
  <si>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</si>
  <si>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</si>
  <si>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</si>
  <si>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</si>
  <si>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</si>
  <si>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</si>
  <si>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</si>
  <si>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</si>
  <si>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</si>
  <si>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</si>
  <si>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</si>
  <si>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</si>
  <si>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</si>
  <si>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</si>
  <si>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</si>
  <si>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</si>
  <si>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</si>
  <si>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</si>
  <si>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</si>
  <si>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</si>
  <si>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</si>
  <si>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</si>
  <si>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</si>
  <si>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</si>
  <si>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</si>
  <si>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</si>
  <si>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</si>
  <si>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</si>
  <si>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</si>
  <si>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</si>
  <si>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</si>
  <si>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</si>
  <si>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</si>
  <si>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</si>
  <si>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</si>
  <si>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</si>
  <si>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</si>
  <si>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</si>
  <si>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</si>
  <si>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</si>
  <si>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</si>
  <si>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</si>
  <si>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</si>
  <si>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</si>
  <si>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</si>
  <si>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</si>
  <si>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</si>
  <si>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</si>
  <si>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</si>
  <si>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</si>
  <si>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</si>
  <si>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</si>
  <si>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</si>
  <si>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</si>
  <si>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</si>
  <si>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</si>
  <si>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</si>
  <si>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</si>
  <si>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</si>
  <si>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</si>
  <si>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</si>
  <si>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</si>
  <si>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</si>
  <si>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</si>
  <si>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</si>
  <si>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</si>
  <si>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</si>
  <si>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</si>
  <si>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</si>
  <si>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</si>
  <si>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</si>
  <si>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</si>
  <si>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</si>
  <si>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</si>
  <si>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</si>
  <si>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</si>
  <si>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</si>
  <si>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</si>
  <si>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</si>
  <si>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</si>
  <si>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</si>
  <si>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</si>
  <si>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</si>
  <si>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</si>
  <si>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</si>
  <si>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</si>
  <si>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</si>
  <si>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</si>
  <si>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</si>
  <si>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</si>
  <si>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</si>
  <si>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</si>
  <si>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</si>
  <si>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</si>
  <si>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</si>
  <si>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</si>
  <si>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</si>
  <si>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</si>
  <si>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</si>
  <si>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</si>
  <si>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</si>
  <si>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</si>
  <si>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</si>
  <si>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</si>
  <si>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</si>
  <si>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</si>
  <si>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</si>
  <si>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</si>
  <si>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</si>
  <si>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</si>
  <si>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</si>
  <si>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</si>
  <si>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</si>
  <si>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</si>
  <si>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</si>
  <si>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</si>
  <si>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</si>
  <si>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</si>
  <si>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</si>
  <si>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</si>
  <si>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</si>
  <si>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</si>
  <si>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</si>
  <si>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</si>
  <si>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</si>
  <si>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</si>
  <si>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</si>
  <si>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</si>
  <si>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</si>
  <si>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</si>
  <si>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</si>
  <si>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</si>
  <si>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</si>
  <si>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</si>
  <si>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</si>
  <si>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</si>
  <si>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</si>
  <si>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</si>
  <si>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</si>
  <si>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</si>
  <si>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</si>
  <si>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</si>
  <si>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</si>
  <si>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</si>
  <si>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</si>
  <si>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</si>
  <si>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</si>
  <si>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</si>
  <si>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</si>
  <si>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</si>
  <si>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</si>
  <si>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</si>
  <si>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</si>
  <si>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</si>
  <si>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</si>
  <si>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</si>
  <si>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</si>
  <si>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</si>
  <si>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</si>
  <si>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</si>
  <si>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</si>
  <si>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</si>
  <si>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</si>
  <si>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</si>
  <si>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</si>
  <si>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</si>
  <si>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</si>
  <si>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</si>
  <si>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</si>
  <si>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</si>
  <si>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</si>
  <si>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</si>
  <si>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</si>
  <si>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</si>
  <si>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</si>
  <si>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</si>
  <si>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</si>
  <si>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</si>
  <si>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</si>
  <si>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</si>
  <si>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</si>
  <si>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</si>
  <si>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</si>
  <si>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</si>
  <si>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</si>
  <si>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</si>
  <si>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</si>
  <si>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</si>
  <si>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</si>
  <si>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</si>
  <si>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</si>
  <si>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</si>
  <si>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</si>
  <si>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</si>
  <si>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</si>
  <si>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</si>
  <si>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</si>
  <si>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</si>
  <si>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</si>
  <si>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</si>
  <si>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</si>
  <si>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</si>
  <si>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</si>
  <si>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</si>
  <si>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</si>
  <si>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</si>
  <si>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</si>
  <si>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</si>
  <si>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</si>
  <si>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</si>
  <si>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</si>
  <si>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</si>
  <si>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</si>
  <si>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</si>
  <si>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</si>
  <si>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</si>
  <si>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</si>
  <si>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</si>
  <si>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</si>
  <si>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</si>
  <si>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</si>
  <si>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</si>
  <si>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</si>
  <si>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</si>
  <si>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</si>
  <si>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</si>
  <si>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</si>
  <si>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</si>
  <si>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</si>
  <si>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</si>
  <si>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</si>
  <si>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</si>
  <si>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</si>
  <si>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</si>
  <si>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</si>
  <si>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</si>
  <si>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</si>
  <si>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</si>
  <si>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</si>
  <si>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</si>
  <si>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</si>
  <si>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</si>
  <si>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</si>
  <si>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</si>
  <si>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</si>
  <si>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</si>
  <si>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</si>
  <si>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</si>
  <si>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</si>
  <si>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</si>
  <si>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</si>
  <si>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</si>
  <si>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</si>
  <si>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</si>
  <si>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</si>
  <si>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</si>
  <si>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</si>
  <si>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</si>
  <si>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</si>
  <si>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</si>
  <si>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</si>
  <si>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</si>
  <si>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</si>
  <si>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</si>
  <si>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</si>
  <si>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</si>
  <si>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</si>
  <si>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</si>
  <si>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</si>
  <si>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</si>
  <si>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</si>
  <si>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</si>
  <si>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</si>
  <si>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</si>
  <si>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</si>
  <si>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</si>
  <si>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</si>
  <si>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</si>
  <si>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</si>
  <si>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</si>
  <si>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</si>
  <si>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</si>
  <si>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</si>
  <si>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</si>
  <si>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</si>
  <si>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</si>
  <si>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</si>
  <si>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</si>
  <si>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</si>
  <si>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</si>
  <si>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</si>
  <si>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</si>
  <si>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</si>
  <si>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</si>
  <si>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</si>
  <si>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</si>
  <si>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</si>
  <si>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</si>
  <si>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</si>
  <si>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</si>
  <si>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</si>
  <si>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</si>
  <si>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</si>
  <si>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</si>
  <si>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</si>
  <si>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</si>
  <si>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</si>
  <si>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</si>
  <si>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</si>
  <si>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</si>
  <si>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</si>
  <si>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</si>
  <si>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</si>
  <si>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</si>
  <si>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</si>
  <si>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</si>
  <si>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</si>
  <si>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</si>
  <si>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</si>
  <si>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</si>
  <si>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</si>
  <si>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</si>
  <si>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</si>
  <si>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</si>
  <si>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</si>
  <si>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</si>
  <si>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</si>
  <si>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</si>
  <si>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</si>
  <si>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</si>
  <si>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</si>
  <si>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</si>
  <si>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</si>
  <si>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</si>
  <si>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</si>
  <si>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</si>
  <si>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</si>
  <si>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</si>
  <si>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</si>
  <si>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</si>
  <si>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</si>
  <si>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</si>
  <si>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</si>
  <si>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</si>
  <si>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</si>
  <si>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</si>
  <si>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</si>
  <si>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</si>
  <si>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</si>
  <si>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</si>
  <si>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</si>
  <si>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</si>
  <si>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</si>
  <si>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</si>
  <si>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</si>
  <si>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</si>
  <si>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</si>
  <si>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</si>
  <si>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</si>
  <si>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</si>
  <si>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</si>
  <si>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</si>
  <si>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</si>
  <si>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</si>
  <si>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</si>
  <si>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</si>
  <si>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</si>
  <si>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</si>
  <si>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</si>
  <si>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</si>
  <si>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</si>
  <si>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</si>
  <si>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</si>
  <si>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</si>
  <si>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</si>
  <si>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</si>
  <si>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</si>
  <si>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</si>
  <si>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</si>
  <si>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</si>
  <si>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</si>
  <si>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</si>
  <si>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</si>
  <si>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</si>
  <si>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</si>
  <si>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</si>
  <si>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</si>
  <si>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</si>
  <si>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</si>
  <si>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</si>
  <si>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</si>
  <si>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</si>
  <si>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</si>
  <si>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</si>
  <si>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</si>
  <si>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</si>
  <si>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</si>
  <si>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</si>
  <si>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</si>
  <si>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</si>
  <si>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</si>
  <si>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</si>
  <si>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</si>
  <si>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</si>
  <si>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</si>
  <si>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</si>
  <si>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</si>
  <si>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</si>
  <si>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</si>
  <si>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</si>
  <si>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</si>
  <si>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</si>
  <si>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</si>
  <si>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</si>
  <si>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</si>
  <si>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</si>
  <si>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</si>
  <si>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</si>
  <si>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</si>
  <si>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</si>
  <si>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</si>
  <si>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</si>
  <si>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</si>
  <si>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</si>
  <si>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</si>
  <si>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</si>
  <si>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</si>
  <si>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</si>
  <si>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</si>
  <si>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</si>
  <si>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</si>
  <si>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</si>
  <si>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</si>
  <si>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</si>
  <si>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</si>
  <si>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</si>
  <si>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</si>
  <si>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</si>
  <si>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</si>
  <si>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</si>
  <si>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</si>
  <si>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</si>
  <si>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</si>
  <si>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</si>
  <si>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</si>
  <si>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</si>
  <si>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</si>
  <si>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</si>
  <si>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</si>
  <si>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</si>
  <si>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</si>
  <si>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</si>
  <si>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</si>
  <si>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</si>
  <si>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</si>
  <si>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</si>
  <si>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</si>
  <si>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</si>
  <si>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</si>
  <si>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</si>
  <si>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</si>
  <si>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</si>
  <si>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</si>
  <si>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</si>
  <si>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</si>
  <si>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</si>
  <si>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</si>
  <si>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</si>
  <si>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</si>
  <si>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</si>
  <si>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</si>
  <si>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</si>
  <si>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</si>
  <si>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</si>
  <si>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</si>
  <si>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</si>
  <si>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</si>
  <si>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</si>
  <si>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</si>
  <si>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</si>
  <si>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</si>
  <si>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</si>
  <si>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</si>
  <si>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</si>
  <si>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</si>
  <si>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</si>
  <si>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</si>
  <si>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</si>
  <si>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</si>
  <si>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</si>
  <si>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</si>
  <si>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</si>
  <si>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</si>
  <si>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</si>
  <si>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</si>
  <si>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</si>
  <si>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</si>
  <si>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</si>
  <si>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</si>
  <si>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</si>
  <si>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</si>
  <si>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</si>
  <si>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</si>
  <si>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</si>
  <si>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</si>
  <si>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</si>
  <si>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</si>
  <si>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</si>
  <si>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</si>
  <si>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</si>
  <si>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</si>
  <si>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</si>
  <si>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</si>
  <si>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</si>
  <si>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</si>
  <si>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</si>
  <si>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</si>
  <si>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</si>
  <si>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</si>
  <si>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</si>
  <si>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</si>
  <si>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</si>
  <si>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</si>
  <si>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</si>
  <si>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</si>
  <si>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</si>
  <si>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</si>
  <si>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</si>
  <si>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</si>
  <si>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</si>
  <si>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</si>
  <si>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</si>
  <si>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</si>
  <si>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</si>
  <si>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</si>
  <si>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</si>
  <si>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</si>
  <si>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</si>
  <si>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</si>
  <si>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</si>
  <si>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</si>
  <si>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</si>
  <si>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</si>
  <si>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</si>
  <si>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</si>
  <si>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</si>
  <si>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</si>
  <si>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</si>
  <si>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</si>
  <si>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</si>
  <si>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</si>
  <si>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</si>
  <si>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</si>
  <si>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</si>
  <si>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</si>
  <si>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</si>
  <si>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</si>
  <si>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</si>
  <si>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</si>
  <si>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</si>
  <si>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</si>
  <si>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</si>
  <si>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</si>
  <si>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</si>
  <si>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</si>
  <si>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</si>
  <si>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</si>
  <si>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</si>
  <si>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</si>
  <si>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</si>
  <si>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</si>
  <si>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</si>
  <si>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</si>
  <si>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</si>
  <si>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</si>
  <si>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</si>
  <si>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</si>
  <si>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</si>
  <si>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</si>
  <si>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</si>
  <si>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</si>
  <si>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</si>
  <si>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</si>
  <si>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</si>
  <si>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</si>
  <si>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</si>
  <si>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</si>
  <si>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</si>
  <si>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</si>
  <si>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</si>
  <si>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</si>
  <si>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</si>
  <si>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</si>
  <si>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</si>
  <si>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</si>
  <si>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</si>
  <si>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</si>
  <si>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</si>
  <si>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</si>
  <si>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</si>
  <si>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</si>
  <si>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</si>
  <si>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</si>
  <si>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</si>
  <si>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</si>
  <si>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</si>
  <si>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</si>
  <si>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</si>
  <si>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</si>
  <si>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</si>
  <si>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</si>
  <si>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</si>
  <si>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</si>
  <si>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</si>
  <si>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</si>
  <si>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</si>
  <si>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</si>
  <si>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</si>
  <si>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</si>
  <si>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</si>
  <si>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</si>
  <si>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</si>
  <si>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</si>
  <si>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</si>
  <si>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</si>
  <si>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</si>
  <si>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</si>
  <si>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</si>
  <si>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</si>
  <si>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</si>
  <si>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</si>
  <si>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</si>
  <si>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</si>
  <si>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</si>
  <si>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</si>
  <si>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</si>
  <si>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</si>
  <si>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</si>
  <si>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</si>
  <si>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</si>
  <si>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</si>
  <si>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</si>
  <si>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</si>
  <si>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</si>
  <si>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</si>
  <si>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</si>
  <si>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</si>
  <si>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</si>
  <si>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</si>
  <si>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</si>
  <si>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</si>
  <si>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</si>
  <si>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</si>
  <si>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</si>
  <si>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</si>
  <si>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</si>
  <si>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</si>
  <si>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</si>
  <si>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</si>
  <si>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</si>
  <si>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</si>
  <si>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</si>
  <si>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</si>
  <si>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</si>
  <si>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</si>
  <si>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</si>
  <si>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</si>
  <si>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</si>
  <si>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</si>
  <si>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</si>
  <si>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</si>
  <si>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DR. FRANJO TUĐMAN, ŠARENGRAD</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</si>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</sst>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765147.58000000007</v>
      </c>
      <c r="D2" s="7">
        <f>'PR-RAS'!E6</f>
        <v>791775.30999999994</v>
      </c>
      <c r="E2" s="7">
        <v>0</v>
      </c>
      <c r="F2" s="7">
        <v>0</v>
      </c>
      <c r="G2" s="8">
        <f t="shared" ref="G2:G274" si="0">(B2/1000)*(C2*1+D2*2)</f>
        <v>2348.6982000000003</v>
      </c>
      <c r="H2" s="8">
        <f t="shared" ref="H2:H274" si="1">ABS(C2-ROUND(C2,0))+ABS(D2-ROUND(D2,0))</f>
        <v>0.72999999986495823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696094.22</v>
      </c>
      <c r="D45" s="2">
        <f>'PR-RAS'!E49</f>
        <v>735406.82</v>
      </c>
      <c r="E45" s="2">
        <v>0</v>
      </c>
      <c r="F45" s="2">
        <v>0</v>
      </c>
      <c r="G45" s="3">
        <f t="shared" si="0"/>
        <v>95343.945839999986</v>
      </c>
      <c r="H45" s="3">
        <f t="shared" si="1"/>
        <v>0.40000000002328306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687440.82</v>
      </c>
      <c r="D64" s="2">
        <f>'PR-RAS'!E68</f>
        <v>724990.23</v>
      </c>
      <c r="E64" s="2">
        <v>0</v>
      </c>
      <c r="F64" s="2">
        <v>0</v>
      </c>
      <c r="G64" s="3">
        <f t="shared" si="0"/>
        <v>134657.54063999999</v>
      </c>
      <c r="H64" s="3">
        <f t="shared" si="1"/>
        <v>0.41000000003259629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684740.22</v>
      </c>
      <c r="D65" s="2">
        <f>'PR-RAS'!E69</f>
        <v>721288.54</v>
      </c>
      <c r="E65" s="2">
        <v>0</v>
      </c>
      <c r="F65" s="2">
        <v>0</v>
      </c>
      <c r="G65" s="3">
        <f t="shared" si="0"/>
        <v>136148.30719999998</v>
      </c>
      <c r="H65" s="3">
        <f t="shared" si="1"/>
        <v>0.67999999993480742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2700.6</v>
      </c>
      <c r="D66" s="2">
        <f>'PR-RAS'!E70</f>
        <v>3701.69</v>
      </c>
      <c r="E66" s="2">
        <v>0</v>
      </c>
      <c r="F66" s="2">
        <v>0</v>
      </c>
      <c r="G66" s="3">
        <f t="shared" si="0"/>
        <v>656.75869999999998</v>
      </c>
      <c r="H66" s="3">
        <f t="shared" si="1"/>
        <v>0.71000000000003638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8653.4</v>
      </c>
      <c r="D70" s="2">
        <f>'PR-RAS'!E74</f>
        <v>10416.59</v>
      </c>
      <c r="E70" s="2">
        <v>0</v>
      </c>
      <c r="F70" s="2">
        <v>0</v>
      </c>
      <c r="G70" s="3">
        <f t="shared" si="0"/>
        <v>2034.5740200000002</v>
      </c>
      <c r="H70" s="3">
        <f t="shared" si="1"/>
        <v>0.80999999999949068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8653.4</v>
      </c>
      <c r="D71" s="2">
        <f>'PR-RAS'!E75</f>
        <v>10416.59</v>
      </c>
      <c r="E71" s="2">
        <v>0</v>
      </c>
      <c r="F71" s="2">
        <v>0</v>
      </c>
      <c r="G71" s="3">
        <f t="shared" si="0"/>
        <v>2064.0606000000002</v>
      </c>
      <c r="H71" s="3">
        <f t="shared" si="1"/>
        <v>0.80999999999949068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0.52</v>
      </c>
      <c r="D78" s="2">
        <f>'PR-RAS'!E82</f>
        <v>0.66</v>
      </c>
      <c r="E78" s="2">
        <v>0</v>
      </c>
      <c r="F78" s="2">
        <v>0</v>
      </c>
      <c r="G78" s="3">
        <f t="shared" si="0"/>
        <v>0.14168</v>
      </c>
      <c r="H78" s="3">
        <f t="shared" si="1"/>
        <v>0.82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0.52</v>
      </c>
      <c r="D79" s="2">
        <f>'PR-RAS'!E83</f>
        <v>0.66</v>
      </c>
      <c r="E79" s="2">
        <v>0</v>
      </c>
      <c r="F79" s="2">
        <v>0</v>
      </c>
      <c r="G79" s="3">
        <f t="shared" si="0"/>
        <v>0.14352000000000001</v>
      </c>
      <c r="H79" s="3">
        <f t="shared" si="1"/>
        <v>0.82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0.52</v>
      </c>
      <c r="D81" s="2">
        <f>'PR-RAS'!E85</f>
        <v>0.66</v>
      </c>
      <c r="E81" s="2">
        <v>0</v>
      </c>
      <c r="F81" s="2">
        <v>0</v>
      </c>
      <c r="G81" s="3">
        <f t="shared" si="0"/>
        <v>0.1472</v>
      </c>
      <c r="H81" s="3">
        <f t="shared" si="1"/>
        <v>0.82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28872.03</v>
      </c>
      <c r="D102" s="2">
        <f>'PR-RAS'!E106</f>
        <v>0</v>
      </c>
      <c r="E102" s="2">
        <v>0</v>
      </c>
      <c r="F102" s="2">
        <v>0</v>
      </c>
      <c r="G102" s="3">
        <f t="shared" si="0"/>
        <v>2916.07503</v>
      </c>
      <c r="H102" s="3">
        <f t="shared" si="1"/>
        <v>2.9999999998835847E-2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28872.03</v>
      </c>
      <c r="D108" s="2">
        <f>'PR-RAS'!E112</f>
        <v>0</v>
      </c>
      <c r="E108" s="2">
        <v>0</v>
      </c>
      <c r="F108" s="2">
        <v>0</v>
      </c>
      <c r="G108" s="3">
        <f t="shared" si="0"/>
        <v>3089.3072099999999</v>
      </c>
      <c r="H108" s="3">
        <f t="shared" si="1"/>
        <v>2.9999999998835847E-2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28872.03</v>
      </c>
      <c r="D113" s="2">
        <f>'PR-RAS'!E117</f>
        <v>0</v>
      </c>
      <c r="E113" s="2">
        <v>0</v>
      </c>
      <c r="F113" s="2">
        <v>0</v>
      </c>
      <c r="G113" s="3">
        <f t="shared" si="0"/>
        <v>3233.6673599999999</v>
      </c>
      <c r="H113" s="3">
        <f t="shared" si="1"/>
        <v>2.9999999998835847E-2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290</v>
      </c>
      <c r="D121" s="2">
        <f>'PR-RAS'!E125</f>
        <v>140</v>
      </c>
      <c r="E121" s="2">
        <v>0</v>
      </c>
      <c r="F121" s="2">
        <v>0</v>
      </c>
      <c r="G121" s="3">
        <f t="shared" si="0"/>
        <v>68.399999999999991</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140</v>
      </c>
      <c r="D122" s="2">
        <f>'PR-RAS'!E126</f>
        <v>140</v>
      </c>
      <c r="E122" s="2">
        <v>0</v>
      </c>
      <c r="F122" s="2">
        <v>0</v>
      </c>
      <c r="G122" s="3">
        <f t="shared" si="0"/>
        <v>50.82</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140</v>
      </c>
      <c r="D124" s="2">
        <f>'PR-RAS'!E128</f>
        <v>140</v>
      </c>
      <c r="E124" s="2">
        <v>0</v>
      </c>
      <c r="F124" s="2">
        <v>0</v>
      </c>
      <c r="G124" s="3">
        <f t="shared" si="0"/>
        <v>51.66</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150</v>
      </c>
      <c r="D125" s="2">
        <f>'PR-RAS'!E129</f>
        <v>0</v>
      </c>
      <c r="E125" s="2">
        <v>0</v>
      </c>
      <c r="F125" s="2">
        <v>0</v>
      </c>
      <c r="G125" s="3">
        <f t="shared" si="0"/>
        <v>18.600000000000001</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150</v>
      </c>
      <c r="D126" s="2">
        <f>'PR-RAS'!E130</f>
        <v>0</v>
      </c>
      <c r="E126" s="2">
        <v>0</v>
      </c>
      <c r="F126" s="2">
        <v>0</v>
      </c>
      <c r="G126" s="3">
        <f t="shared" si="0"/>
        <v>18.75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39890.81</v>
      </c>
      <c r="D130" s="2">
        <f>'PR-RAS'!E134</f>
        <v>56227.83</v>
      </c>
      <c r="E130" s="2">
        <v>0</v>
      </c>
      <c r="F130" s="2">
        <v>0</v>
      </c>
      <c r="G130" s="3">
        <f t="shared" si="0"/>
        <v>19652.694630000002</v>
      </c>
      <c r="H130" s="3">
        <f t="shared" si="1"/>
        <v>0.36000000000058208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39890.81</v>
      </c>
      <c r="D131" s="2">
        <f>'PR-RAS'!E135</f>
        <v>56227.83</v>
      </c>
      <c r="E131" s="2">
        <v>0</v>
      </c>
      <c r="F131" s="2">
        <v>0</v>
      </c>
      <c r="G131" s="3">
        <f t="shared" si="0"/>
        <v>19805.041100000002</v>
      </c>
      <c r="H131" s="3">
        <f t="shared" si="1"/>
        <v>0.36000000000058208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37390.81</v>
      </c>
      <c r="D132" s="2">
        <f>'PR-RAS'!E136</f>
        <v>41227.83</v>
      </c>
      <c r="E132" s="2">
        <v>0</v>
      </c>
      <c r="F132" s="2">
        <v>0</v>
      </c>
      <c r="G132" s="3">
        <f t="shared" si="0"/>
        <v>15699.887570000001</v>
      </c>
      <c r="H132" s="3">
        <f t="shared" si="1"/>
        <v>0.36000000000058208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2500</v>
      </c>
      <c r="D133" s="2">
        <f>'PR-RAS'!E137</f>
        <v>15000</v>
      </c>
      <c r="E133" s="2">
        <v>0</v>
      </c>
      <c r="F133" s="2">
        <v>0</v>
      </c>
      <c r="G133" s="3">
        <f t="shared" si="0"/>
        <v>4290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737141.47999999986</v>
      </c>
      <c r="D148" s="2">
        <f>'PR-RAS'!E152</f>
        <v>834877.6</v>
      </c>
      <c r="E148" s="2">
        <v>0</v>
      </c>
      <c r="F148" s="2">
        <v>0</v>
      </c>
      <c r="G148" s="3">
        <f t="shared" si="0"/>
        <v>353813.81195999996</v>
      </c>
      <c r="H148" s="3">
        <f t="shared" si="1"/>
        <v>0.87999999988824129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645532.67999999993</v>
      </c>
      <c r="D149" s="2">
        <f>'PR-RAS'!E153</f>
        <v>742097.38</v>
      </c>
      <c r="E149" s="2">
        <v>0</v>
      </c>
      <c r="F149" s="2">
        <v>0</v>
      </c>
      <c r="G149" s="3">
        <f t="shared" si="0"/>
        <v>315199.66112</v>
      </c>
      <c r="H149" s="3">
        <f t="shared" si="1"/>
        <v>0.70000000006984919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529366.16</v>
      </c>
      <c r="D150" s="2">
        <f>'PR-RAS'!E154</f>
        <v>616049.57999999996</v>
      </c>
      <c r="E150" s="2">
        <v>0</v>
      </c>
      <c r="F150" s="2">
        <v>0</v>
      </c>
      <c r="G150" s="3">
        <f t="shared" si="0"/>
        <v>262458.33267999999</v>
      </c>
      <c r="H150" s="3">
        <f t="shared" si="1"/>
        <v>0.58000000007450581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523604.08</v>
      </c>
      <c r="D151" s="2">
        <f>'PR-RAS'!E155</f>
        <v>606201.61</v>
      </c>
      <c r="E151" s="2">
        <v>0</v>
      </c>
      <c r="F151" s="2">
        <v>0</v>
      </c>
      <c r="G151" s="3">
        <f t="shared" si="0"/>
        <v>260401.095</v>
      </c>
      <c r="H151" s="3">
        <f t="shared" si="1"/>
        <v>0.47000000003026798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1928.61</v>
      </c>
      <c r="D153" s="2">
        <f>'PR-RAS'!E157</f>
        <v>3588.14</v>
      </c>
      <c r="E153" s="2">
        <v>0</v>
      </c>
      <c r="F153" s="2">
        <v>0</v>
      </c>
      <c r="G153" s="3">
        <f t="shared" si="0"/>
        <v>1383.94328</v>
      </c>
      <c r="H153" s="3">
        <f t="shared" si="1"/>
        <v>0.52999999999997272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3833.47</v>
      </c>
      <c r="D154" s="2">
        <f>'PR-RAS'!E158</f>
        <v>6259.83</v>
      </c>
      <c r="E154" s="2">
        <v>0</v>
      </c>
      <c r="F154" s="2">
        <v>0</v>
      </c>
      <c r="G154" s="3">
        <f t="shared" si="0"/>
        <v>2502.02889</v>
      </c>
      <c r="H154" s="3">
        <f t="shared" si="1"/>
        <v>0.63999999999987267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28821.07</v>
      </c>
      <c r="D155" s="2">
        <f>'PR-RAS'!E159</f>
        <v>24399.66</v>
      </c>
      <c r="E155" s="2">
        <v>0</v>
      </c>
      <c r="F155" s="2">
        <v>0</v>
      </c>
      <c r="G155" s="3">
        <f t="shared" si="0"/>
        <v>11953.540059999999</v>
      </c>
      <c r="H155" s="3">
        <f t="shared" si="1"/>
        <v>0.40999999999985448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87345.45</v>
      </c>
      <c r="D156" s="2">
        <f>'PR-RAS'!E160</f>
        <v>101648.14</v>
      </c>
      <c r="E156" s="2">
        <v>0</v>
      </c>
      <c r="F156" s="2">
        <v>0</v>
      </c>
      <c r="G156" s="3">
        <f t="shared" si="0"/>
        <v>45049.468149999993</v>
      </c>
      <c r="H156" s="3">
        <f t="shared" si="1"/>
        <v>0.58999999999650754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87345.45</v>
      </c>
      <c r="D158" s="2">
        <f>'PR-RAS'!E162</f>
        <v>101648.14</v>
      </c>
      <c r="E158" s="2">
        <v>0</v>
      </c>
      <c r="F158" s="2">
        <v>0</v>
      </c>
      <c r="G158" s="3">
        <f t="shared" si="0"/>
        <v>45630.751609999999</v>
      </c>
      <c r="H158" s="3">
        <f t="shared" si="1"/>
        <v>0.58999999999650754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84325.93</v>
      </c>
      <c r="D160" s="2">
        <f>'PR-RAS'!E164</f>
        <v>86276.82</v>
      </c>
      <c r="E160" s="2">
        <v>0</v>
      </c>
      <c r="F160" s="2">
        <v>0</v>
      </c>
      <c r="G160" s="3">
        <f t="shared" si="0"/>
        <v>40843.851630000005</v>
      </c>
      <c r="H160" s="3">
        <f t="shared" si="1"/>
        <v>0.25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33932.21</v>
      </c>
      <c r="D161" s="2">
        <f>'PR-RAS'!E165</f>
        <v>34773.54</v>
      </c>
      <c r="E161" s="2">
        <v>0</v>
      </c>
      <c r="F161" s="2">
        <v>0</v>
      </c>
      <c r="G161" s="3">
        <f t="shared" si="0"/>
        <v>16556.686400000002</v>
      </c>
      <c r="H161" s="3">
        <f t="shared" si="1"/>
        <v>0.66999999999825377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1363.2</v>
      </c>
      <c r="D162" s="2">
        <f>'PR-RAS'!E166</f>
        <v>2052.4499999999998</v>
      </c>
      <c r="E162" s="2">
        <v>0</v>
      </c>
      <c r="F162" s="2">
        <v>0</v>
      </c>
      <c r="G162" s="3">
        <f t="shared" si="0"/>
        <v>880.36409999999989</v>
      </c>
      <c r="H162" s="3">
        <f t="shared" si="1"/>
        <v>0.64999999999986358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25585.35</v>
      </c>
      <c r="D163" s="2">
        <f>'PR-RAS'!E167</f>
        <v>23924.83</v>
      </c>
      <c r="E163" s="2">
        <v>0</v>
      </c>
      <c r="F163" s="2">
        <v>0</v>
      </c>
      <c r="G163" s="3">
        <f t="shared" si="0"/>
        <v>11896.471620000002</v>
      </c>
      <c r="H163" s="3">
        <f t="shared" si="1"/>
        <v>0.51999999999679858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6983.66</v>
      </c>
      <c r="D164" s="2">
        <f>'PR-RAS'!E168</f>
        <v>8613.26</v>
      </c>
      <c r="E164" s="2">
        <v>0</v>
      </c>
      <c r="F164" s="2">
        <v>0</v>
      </c>
      <c r="G164" s="3">
        <f t="shared" si="0"/>
        <v>3946.2593400000001</v>
      </c>
      <c r="H164" s="3">
        <f t="shared" si="1"/>
        <v>0.6000000000003638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183</v>
      </c>
      <c r="E165" s="2">
        <v>0</v>
      </c>
      <c r="F165" s="2">
        <v>0</v>
      </c>
      <c r="G165" s="3">
        <f t="shared" si="0"/>
        <v>60.024000000000001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24495.739999999998</v>
      </c>
      <c r="D166" s="2">
        <f>'PR-RAS'!E170</f>
        <v>27783.33</v>
      </c>
      <c r="E166" s="2">
        <v>0</v>
      </c>
      <c r="F166" s="2">
        <v>0</v>
      </c>
      <c r="G166" s="3">
        <f t="shared" si="0"/>
        <v>13210.296</v>
      </c>
      <c r="H166" s="3">
        <f t="shared" si="1"/>
        <v>0.5900000000037835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3569.54</v>
      </c>
      <c r="D167" s="2">
        <f>'PR-RAS'!E171</f>
        <v>3639.41</v>
      </c>
      <c r="E167" s="2">
        <v>0</v>
      </c>
      <c r="F167" s="2">
        <v>0</v>
      </c>
      <c r="G167" s="3">
        <f t="shared" si="0"/>
        <v>1800.8277600000001</v>
      </c>
      <c r="H167" s="3">
        <f t="shared" si="1"/>
        <v>0.86999999999989086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7497.76</v>
      </c>
      <c r="D168" s="2">
        <f>'PR-RAS'!E172</f>
        <v>10670.15</v>
      </c>
      <c r="E168" s="2">
        <v>0</v>
      </c>
      <c r="F168" s="2">
        <v>0</v>
      </c>
      <c r="G168" s="3">
        <f t="shared" si="0"/>
        <v>4815.9560199999996</v>
      </c>
      <c r="H168" s="3">
        <f t="shared" si="1"/>
        <v>0.38999999999941792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12646.96</v>
      </c>
      <c r="D169" s="2">
        <f>'PR-RAS'!E173</f>
        <v>12097.52</v>
      </c>
      <c r="E169" s="2">
        <v>0</v>
      </c>
      <c r="F169" s="2">
        <v>0</v>
      </c>
      <c r="G169" s="3">
        <f t="shared" si="0"/>
        <v>6189.4560000000001</v>
      </c>
      <c r="H169" s="3">
        <f t="shared" si="1"/>
        <v>0.52000000000043656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533.37</v>
      </c>
      <c r="D170" s="2">
        <f>'PR-RAS'!E174</f>
        <v>861.55</v>
      </c>
      <c r="E170" s="2">
        <v>0</v>
      </c>
      <c r="F170" s="2">
        <v>0</v>
      </c>
      <c r="G170" s="3">
        <f t="shared" si="0"/>
        <v>381.34343000000001</v>
      </c>
      <c r="H170" s="3">
        <f t="shared" si="1"/>
        <v>0.82000000000005002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204.31</v>
      </c>
      <c r="D171" s="2">
        <f>'PR-RAS'!E175</f>
        <v>514.70000000000005</v>
      </c>
      <c r="E171" s="2">
        <v>0</v>
      </c>
      <c r="F171" s="2">
        <v>0</v>
      </c>
      <c r="G171" s="3">
        <f t="shared" si="0"/>
        <v>209.73070000000001</v>
      </c>
      <c r="H171" s="3">
        <f t="shared" si="1"/>
        <v>0.6099999999999568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43.8</v>
      </c>
      <c r="D173" s="2">
        <f>'PR-RAS'!E177</f>
        <v>0</v>
      </c>
      <c r="E173" s="2">
        <v>0</v>
      </c>
      <c r="F173" s="2">
        <v>0</v>
      </c>
      <c r="G173" s="3">
        <f t="shared" si="0"/>
        <v>7.533599999999999</v>
      </c>
      <c r="H173" s="3">
        <f t="shared" si="1"/>
        <v>0.20000000000000284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21361.279999999999</v>
      </c>
      <c r="D174" s="2">
        <f>'PR-RAS'!E178</f>
        <v>17984.82</v>
      </c>
      <c r="E174" s="2">
        <v>0</v>
      </c>
      <c r="F174" s="2">
        <v>0</v>
      </c>
      <c r="G174" s="3">
        <f t="shared" si="0"/>
        <v>9918.2491599999994</v>
      </c>
      <c r="H174" s="3">
        <f t="shared" si="1"/>
        <v>0.45999999999912689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1157.07</v>
      </c>
      <c r="D175" s="2">
        <f>'PR-RAS'!E179</f>
        <v>1401.77</v>
      </c>
      <c r="E175" s="2">
        <v>0</v>
      </c>
      <c r="F175" s="2">
        <v>0</v>
      </c>
      <c r="G175" s="3">
        <f t="shared" si="0"/>
        <v>689.14613999999995</v>
      </c>
      <c r="H175" s="3">
        <f t="shared" si="1"/>
        <v>0.29999999999995453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10560</v>
      </c>
      <c r="D176" s="2">
        <f>'PR-RAS'!E180</f>
        <v>6689.44</v>
      </c>
      <c r="E176" s="2">
        <v>0</v>
      </c>
      <c r="F176" s="2">
        <v>0</v>
      </c>
      <c r="G176" s="3">
        <f t="shared" si="0"/>
        <v>4189.3039999999992</v>
      </c>
      <c r="H176" s="3">
        <f t="shared" si="1"/>
        <v>0.43999999999959982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800</v>
      </c>
      <c r="D177" s="2">
        <f>'PR-RAS'!E181</f>
        <v>0</v>
      </c>
      <c r="E177" s="2">
        <v>0</v>
      </c>
      <c r="F177" s="2">
        <v>0</v>
      </c>
      <c r="G177" s="3">
        <f t="shared" si="0"/>
        <v>140.79999999999998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3500.42</v>
      </c>
      <c r="D178" s="2">
        <f>'PR-RAS'!E182</f>
        <v>4168.76</v>
      </c>
      <c r="E178" s="2">
        <v>0</v>
      </c>
      <c r="F178" s="2">
        <v>0</v>
      </c>
      <c r="G178" s="3">
        <f t="shared" si="0"/>
        <v>2095.31538</v>
      </c>
      <c r="H178" s="3">
        <f t="shared" si="1"/>
        <v>0.65999999999985448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2182.1999999999998</v>
      </c>
      <c r="D180" s="2">
        <f>'PR-RAS'!E184</f>
        <v>1677.86</v>
      </c>
      <c r="E180" s="2">
        <v>0</v>
      </c>
      <c r="F180" s="2">
        <v>0</v>
      </c>
      <c r="G180" s="3">
        <f t="shared" si="0"/>
        <v>991.28768000000002</v>
      </c>
      <c r="H180" s="3">
        <f t="shared" si="1"/>
        <v>0.33999999999991815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3161.59</v>
      </c>
      <c r="D182" s="2">
        <f>'PR-RAS'!E186</f>
        <v>4046.99</v>
      </c>
      <c r="E182" s="2">
        <v>0</v>
      </c>
      <c r="F182" s="2">
        <v>0</v>
      </c>
      <c r="G182" s="3">
        <f t="shared" si="0"/>
        <v>2037.2581699999998</v>
      </c>
      <c r="H182" s="3">
        <f t="shared" si="1"/>
        <v>0.42000000000007276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4536.7</v>
      </c>
      <c r="D190" s="2">
        <f>'PR-RAS'!E194</f>
        <v>5735.13</v>
      </c>
      <c r="E190" s="2">
        <v>0</v>
      </c>
      <c r="F190" s="2">
        <v>0</v>
      </c>
      <c r="G190" s="3">
        <f t="shared" si="0"/>
        <v>3025.3154399999999</v>
      </c>
      <c r="H190" s="3">
        <f t="shared" si="1"/>
        <v>0.43000000000029104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2435.31</v>
      </c>
      <c r="D192" s="2">
        <f>'PR-RAS'!E196</f>
        <v>3044.13</v>
      </c>
      <c r="E192" s="2">
        <v>0</v>
      </c>
      <c r="F192" s="2">
        <v>0</v>
      </c>
      <c r="G192" s="3">
        <f t="shared" si="0"/>
        <v>1628.0018700000001</v>
      </c>
      <c r="H192" s="3">
        <f t="shared" si="1"/>
        <v>0.44000000000005457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108.09</v>
      </c>
      <c r="D194" s="2">
        <f>'PR-RAS'!E198</f>
        <v>195</v>
      </c>
      <c r="E194" s="2">
        <v>0</v>
      </c>
      <c r="F194" s="2">
        <v>0</v>
      </c>
      <c r="G194" s="3">
        <f t="shared" si="0"/>
        <v>96.131370000000004</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2496</v>
      </c>
      <c r="E195" s="2">
        <v>0</v>
      </c>
      <c r="F195" s="2">
        <v>0</v>
      </c>
      <c r="G195" s="3">
        <f t="shared" si="0"/>
        <v>1354.1200000000001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5.3</v>
      </c>
      <c r="D197" s="2">
        <f>'PR-RAS'!E201</f>
        <v>0</v>
      </c>
      <c r="E197" s="2">
        <v>0</v>
      </c>
      <c r="F197" s="2">
        <v>0</v>
      </c>
      <c r="G197" s="3">
        <f t="shared" si="0"/>
        <v>1.0387999999999999</v>
      </c>
      <c r="H197" s="3">
        <f t="shared" si="1"/>
        <v>0.29999999999999982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133.05000000000001</v>
      </c>
      <c r="D198" s="2">
        <f>'PR-RAS'!E202</f>
        <v>156.55000000000001</v>
      </c>
      <c r="E198" s="2">
        <v>0</v>
      </c>
      <c r="F198" s="2">
        <v>0</v>
      </c>
      <c r="G198" s="3">
        <f t="shared" si="0"/>
        <v>87.891550000000009</v>
      </c>
      <c r="H198" s="3">
        <f t="shared" si="1"/>
        <v>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133.05000000000001</v>
      </c>
      <c r="D212" s="2">
        <f>'PR-RAS'!E216</f>
        <v>156.55000000000001</v>
      </c>
      <c r="E212" s="2">
        <v>0</v>
      </c>
      <c r="F212" s="2">
        <v>0</v>
      </c>
      <c r="G212" s="3">
        <f t="shared" si="0"/>
        <v>94.137650000000008</v>
      </c>
      <c r="H212" s="3">
        <f t="shared" si="1"/>
        <v>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133.05000000000001</v>
      </c>
      <c r="D213" s="2">
        <f>'PR-RAS'!E217</f>
        <v>156.55000000000001</v>
      </c>
      <c r="E213" s="2">
        <v>0</v>
      </c>
      <c r="F213" s="2">
        <v>0</v>
      </c>
      <c r="G213" s="3">
        <f t="shared" si="0"/>
        <v>94.583800000000011</v>
      </c>
      <c r="H213" s="3">
        <f t="shared" si="1"/>
        <v>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7149.82</v>
      </c>
      <c r="D258" s="2">
        <f>'PR-RAS'!E262</f>
        <v>6346.85</v>
      </c>
      <c r="E258" s="2">
        <v>0</v>
      </c>
      <c r="F258" s="2">
        <v>0</v>
      </c>
      <c r="G258" s="3">
        <f t="shared" si="0"/>
        <v>5099.7846399999999</v>
      </c>
      <c r="H258" s="3">
        <f t="shared" si="1"/>
        <v>0.32999999999992724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7149.82</v>
      </c>
      <c r="D265" s="2">
        <f>'PR-RAS'!E269</f>
        <v>6346.85</v>
      </c>
      <c r="E265" s="2">
        <v>0</v>
      </c>
      <c r="F265" s="2">
        <v>0</v>
      </c>
      <c r="G265" s="3">
        <f t="shared" si="0"/>
        <v>5238.6892800000005</v>
      </c>
      <c r="H265" s="3">
        <f t="shared" si="1"/>
        <v>0.32999999999992724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7149.82</v>
      </c>
      <c r="D267" s="2">
        <f>'PR-RAS'!E271</f>
        <v>6346.85</v>
      </c>
      <c r="E267" s="2">
        <v>0</v>
      </c>
      <c r="F267" s="2">
        <v>0</v>
      </c>
      <c r="G267" s="3">
        <f t="shared" si="0"/>
        <v>5278.3763200000003</v>
      </c>
      <c r="H267" s="3">
        <f t="shared" si="1"/>
        <v>0.32999999999992724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737141.47999999986</v>
      </c>
      <c r="D295" s="2">
        <f>'PR-RAS'!E299</f>
        <v>834877.6</v>
      </c>
      <c r="E295" s="2">
        <v>0</v>
      </c>
      <c r="F295" s="2">
        <v>0</v>
      </c>
      <c r="G295" s="3">
        <f t="shared" si="12"/>
        <v>707627.62391999993</v>
      </c>
      <c r="H295" s="3">
        <f t="shared" si="13"/>
        <v>0.87999999988824129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28006.10000000021</v>
      </c>
      <c r="D296" s="2">
        <f>'PR-RAS'!E300</f>
        <v>0</v>
      </c>
      <c r="E296" s="2">
        <v>0</v>
      </c>
      <c r="F296" s="2">
        <v>0</v>
      </c>
      <c r="G296" s="3">
        <f t="shared" si="12"/>
        <v>8261.799500000061</v>
      </c>
      <c r="H296" s="3">
        <f t="shared" si="13"/>
        <v>0.10000000020954758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43102.290000000037</v>
      </c>
      <c r="E297" s="2">
        <v>0</v>
      </c>
      <c r="F297" s="2">
        <v>0</v>
      </c>
      <c r="G297" s="3">
        <f t="shared" si="12"/>
        <v>25516.555680000019</v>
      </c>
      <c r="H297" s="3">
        <f t="shared" si="13"/>
        <v>0.2900000000372529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2218.2399999999998</v>
      </c>
      <c r="D298" s="2">
        <f>'PR-RAS'!E302</f>
        <v>3205.63</v>
      </c>
      <c r="E298" s="2">
        <v>0</v>
      </c>
      <c r="F298" s="2">
        <v>0</v>
      </c>
      <c r="G298" s="3">
        <f t="shared" si="12"/>
        <v>2562.9614999999999</v>
      </c>
      <c r="H298" s="3">
        <f t="shared" si="13"/>
        <v>0.60999999999967258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60601.57</v>
      </c>
      <c r="E300" s="2">
        <v>0</v>
      </c>
      <c r="F300" s="2">
        <v>0</v>
      </c>
      <c r="G300" s="3">
        <f t="shared" si="12"/>
        <v>36239.738859999998</v>
      </c>
      <c r="H300" s="3">
        <f t="shared" si="13"/>
        <v>0.43000000000029104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3054.8</v>
      </c>
      <c r="D355" s="2">
        <f>'PR-RAS'!E360</f>
        <v>17387.12</v>
      </c>
      <c r="E355" s="2">
        <v>0</v>
      </c>
      <c r="F355" s="2">
        <v>0</v>
      </c>
      <c r="G355" s="3">
        <f t="shared" si="12"/>
        <v>13391.480159999999</v>
      </c>
      <c r="H355" s="3">
        <f t="shared" si="13"/>
        <v>0.31999999999879947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554.79999999999995</v>
      </c>
      <c r="D368" s="2">
        <f>'PR-RAS'!E373</f>
        <v>2387.12</v>
      </c>
      <c r="E368" s="2">
        <v>0</v>
      </c>
      <c r="F368" s="2">
        <v>0</v>
      </c>
      <c r="G368" s="3">
        <f t="shared" si="12"/>
        <v>1955.7576799999999</v>
      </c>
      <c r="H368" s="3">
        <f t="shared" si="13"/>
        <v>0.31999999999993634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238.79</v>
      </c>
      <c r="D374" s="2">
        <f>'PR-RAS'!E379</f>
        <v>0</v>
      </c>
      <c r="E374" s="2">
        <v>0</v>
      </c>
      <c r="F374" s="2">
        <v>0</v>
      </c>
      <c r="G374" s="3">
        <f t="shared" si="12"/>
        <v>89.068669999999997</v>
      </c>
      <c r="H374" s="3">
        <f t="shared" si="13"/>
        <v>0.21000000000000796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238.79</v>
      </c>
      <c r="D381" s="2">
        <f>'PR-RAS'!E386</f>
        <v>0</v>
      </c>
      <c r="E381" s="2">
        <v>0</v>
      </c>
      <c r="F381" s="2">
        <v>0</v>
      </c>
      <c r="G381" s="3">
        <f t="shared" si="12"/>
        <v>90.740200000000002</v>
      </c>
      <c r="H381" s="3">
        <f t="shared" si="13"/>
        <v>0.21000000000000796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316.01</v>
      </c>
      <c r="D388" s="2">
        <f>'PR-RAS'!E393</f>
        <v>2387.12</v>
      </c>
      <c r="E388" s="2">
        <v>0</v>
      </c>
      <c r="F388" s="2">
        <v>0</v>
      </c>
      <c r="G388" s="3">
        <f t="shared" si="12"/>
        <v>1969.9267500000001</v>
      </c>
      <c r="H388" s="3">
        <f t="shared" si="13"/>
        <v>0.12999999999988177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316.01</v>
      </c>
      <c r="D389" s="2">
        <f>'PR-RAS'!E394</f>
        <v>2387.12</v>
      </c>
      <c r="E389" s="2">
        <v>0</v>
      </c>
      <c r="F389" s="2">
        <v>0</v>
      </c>
      <c r="G389" s="3">
        <f t="shared" si="12"/>
        <v>1975.0170000000001</v>
      </c>
      <c r="H389" s="3">
        <f t="shared" si="13"/>
        <v>0.12999999999988177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2500</v>
      </c>
      <c r="D407" s="2">
        <f>'PR-RAS'!E412</f>
        <v>15000</v>
      </c>
      <c r="E407" s="2">
        <v>0</v>
      </c>
      <c r="F407" s="2">
        <v>0</v>
      </c>
      <c r="G407" s="3">
        <f t="shared" si="12"/>
        <v>13195</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2500</v>
      </c>
      <c r="D408" s="2">
        <f>'PR-RAS'!E413</f>
        <v>15000</v>
      </c>
      <c r="E408" s="2">
        <v>0</v>
      </c>
      <c r="F408" s="2">
        <v>0</v>
      </c>
      <c r="G408" s="3">
        <f t="shared" si="12"/>
        <v>13227.5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3054.8</v>
      </c>
      <c r="D413" s="2">
        <f>'PR-RAS'!E418</f>
        <v>17387.12</v>
      </c>
      <c r="E413" s="2">
        <v>0</v>
      </c>
      <c r="F413" s="2">
        <v>0</v>
      </c>
      <c r="G413" s="3">
        <f t="shared" si="12"/>
        <v>15585.564479999999</v>
      </c>
      <c r="H413" s="3">
        <f t="shared" si="13"/>
        <v>0.31999999999879947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22658.79</v>
      </c>
      <c r="D415" s="2">
        <f>'PR-RAS'!E420</f>
        <v>0</v>
      </c>
      <c r="E415" s="2">
        <v>0</v>
      </c>
      <c r="F415" s="2">
        <v>0</v>
      </c>
      <c r="G415" s="3">
        <f t="shared" si="12"/>
        <v>9380.7390599999999</v>
      </c>
      <c r="H415" s="3">
        <f t="shared" si="13"/>
        <v>0.20999999999912689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765147.58000000007</v>
      </c>
      <c r="D417" s="2">
        <f>'PR-RAS'!E422</f>
        <v>791775.30999999994</v>
      </c>
      <c r="E417" s="2">
        <v>0</v>
      </c>
      <c r="F417" s="2">
        <v>0</v>
      </c>
      <c r="G417" s="3">
        <f t="shared" si="12"/>
        <v>977058.45120000001</v>
      </c>
      <c r="H417" s="3">
        <f t="shared" si="13"/>
        <v>0.72999999986495823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740196.27999999991</v>
      </c>
      <c r="D418" s="2">
        <f>'PR-RAS'!E423</f>
        <v>852264.72</v>
      </c>
      <c r="E418" s="2">
        <v>0</v>
      </c>
      <c r="F418" s="2">
        <v>0</v>
      </c>
      <c r="G418" s="3">
        <f t="shared" si="12"/>
        <v>1019450.6252399998</v>
      </c>
      <c r="H418" s="3">
        <f t="shared" si="13"/>
        <v>0.55999999993946403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24951.300000000163</v>
      </c>
      <c r="D419" s="2">
        <f>'PR-RAS'!E424</f>
        <v>0</v>
      </c>
      <c r="E419" s="2">
        <v>0</v>
      </c>
      <c r="F419" s="2">
        <v>0</v>
      </c>
      <c r="G419" s="3">
        <f t="shared" si="12"/>
        <v>10429.643400000068</v>
      </c>
      <c r="H419" s="3">
        <f t="shared" si="13"/>
        <v>0.30000000016298145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60489.410000000033</v>
      </c>
      <c r="E420" s="2">
        <v>0</v>
      </c>
      <c r="F420" s="2">
        <v>0</v>
      </c>
      <c r="G420" s="3">
        <f t="shared" si="12"/>
        <v>50690.125580000022</v>
      </c>
      <c r="H420" s="3">
        <f t="shared" si="13"/>
        <v>0.41000000003259629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3205.63</v>
      </c>
      <c r="E421" s="2">
        <v>0</v>
      </c>
      <c r="F421" s="2">
        <v>0</v>
      </c>
      <c r="G421" s="3">
        <f t="shared" si="12"/>
        <v>2692.7292000000002</v>
      </c>
      <c r="H421" s="3">
        <f t="shared" si="13"/>
        <v>0.36999999999989086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20440.550000000003</v>
      </c>
      <c r="D422" s="2">
        <f>'PR-RAS'!E427</f>
        <v>0</v>
      </c>
      <c r="E422" s="2">
        <v>0</v>
      </c>
      <c r="F422" s="2">
        <v>0</v>
      </c>
      <c r="G422" s="3">
        <f t="shared" si="12"/>
        <v>8605.4715500000002</v>
      </c>
      <c r="H422" s="3">
        <f t="shared" si="13"/>
        <v>0.44999999999708962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60601.57</v>
      </c>
      <c r="E423" s="2">
        <v>0</v>
      </c>
      <c r="F423" s="2">
        <v>0</v>
      </c>
      <c r="G423" s="3">
        <f t="shared" si="12"/>
        <v>51147.725079999997</v>
      </c>
      <c r="H423" s="3">
        <f t="shared" si="13"/>
        <v>0.43000000000029104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765147.58000000007</v>
      </c>
      <c r="D637" s="2">
        <f>'PR-RAS'!E643</f>
        <v>791775.30999999994</v>
      </c>
      <c r="E637" s="2">
        <v>0</v>
      </c>
      <c r="F637" s="2">
        <v>0</v>
      </c>
      <c r="G637" s="3">
        <f t="shared" si="14"/>
        <v>1493772.0552000001</v>
      </c>
      <c r="H637" s="3">
        <f t="shared" si="15"/>
        <v>0.72999999986495823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740196.27999999991</v>
      </c>
      <c r="D638" s="2">
        <f>'PR-RAS'!E644</f>
        <v>852264.72</v>
      </c>
      <c r="E638" s="2">
        <v>0</v>
      </c>
      <c r="F638" s="2">
        <v>0</v>
      </c>
      <c r="G638" s="3">
        <f t="shared" si="14"/>
        <v>1557290.2836399998</v>
      </c>
      <c r="H638" s="3">
        <f t="shared" si="15"/>
        <v>0.55999999993946403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24951.300000000163</v>
      </c>
      <c r="D639" s="2">
        <f>'PR-RAS'!E645</f>
        <v>0</v>
      </c>
      <c r="E639" s="2">
        <v>0</v>
      </c>
      <c r="F639" s="2">
        <v>0</v>
      </c>
      <c r="G639" s="3">
        <f t="shared" si="14"/>
        <v>15918.929400000105</v>
      </c>
      <c r="H639" s="3">
        <f t="shared" si="15"/>
        <v>0.30000000016298145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60489.410000000033</v>
      </c>
      <c r="E640" s="2">
        <v>0</v>
      </c>
      <c r="F640" s="2">
        <v>0</v>
      </c>
      <c r="G640" s="3">
        <f t="shared" si="14"/>
        <v>77305.465980000037</v>
      </c>
      <c r="H640" s="3">
        <f t="shared" si="15"/>
        <v>0.41000000003259629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3205.63</v>
      </c>
      <c r="E641" s="2">
        <v>0</v>
      </c>
      <c r="F641" s="2">
        <v>0</v>
      </c>
      <c r="G641" s="3">
        <f t="shared" si="14"/>
        <v>4103.2064</v>
      </c>
      <c r="H641" s="3">
        <f t="shared" si="15"/>
        <v>0.36999999999989086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20440.550000000003</v>
      </c>
      <c r="D642" s="2">
        <f>'PR-RAS'!E648</f>
        <v>0</v>
      </c>
      <c r="E642" s="2">
        <v>0</v>
      </c>
      <c r="F642" s="2">
        <v>0</v>
      </c>
      <c r="G642" s="3">
        <f t="shared" si="14"/>
        <v>13102.392550000002</v>
      </c>
      <c r="H642" s="3">
        <f t="shared" si="15"/>
        <v>0.44999999999708962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4510.7500000001601</v>
      </c>
      <c r="D643" s="2">
        <f>'PR-RAS'!E649</f>
        <v>0</v>
      </c>
      <c r="E643" s="2">
        <v>0</v>
      </c>
      <c r="F643" s="2">
        <v>0</v>
      </c>
      <c r="G643" s="3">
        <f t="shared" si="14"/>
        <v>2895.9015000001027</v>
      </c>
      <c r="H643" s="3">
        <f t="shared" si="15"/>
        <v>0.24999999983992893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57283.780000000035</v>
      </c>
      <c r="E644" s="2">
        <v>0</v>
      </c>
      <c r="F644" s="2">
        <v>0</v>
      </c>
      <c r="G644" s="3">
        <f t="shared" si="14"/>
        <v>73666.941080000048</v>
      </c>
      <c r="H644" s="3">
        <f t="shared" si="15"/>
        <v>0.21999999996478437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56258.09</v>
      </c>
      <c r="D645" s="2">
        <f>'PR-RAS'!E651</f>
        <v>0</v>
      </c>
      <c r="E645" s="2">
        <v>0</v>
      </c>
      <c r="F645" s="2">
        <v>0</v>
      </c>
      <c r="G645" s="3">
        <f t="shared" si="14"/>
        <v>36230.20996</v>
      </c>
      <c r="H645" s="3">
        <f t="shared" si="15"/>
        <v>8.999999999650754E-2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6325.74</v>
      </c>
      <c r="D646" s="2">
        <f>'PR-RAS'!E653</f>
        <v>3335.78</v>
      </c>
      <c r="E646" s="2">
        <v>0</v>
      </c>
      <c r="F646" s="2">
        <v>0</v>
      </c>
      <c r="G646" s="3">
        <f t="shared" si="14"/>
        <v>8383.2584999999999</v>
      </c>
      <c r="H646" s="3">
        <f t="shared" si="15"/>
        <v>0.48000000000001819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61026.1</v>
      </c>
      <c r="D647" s="2">
        <f>'PR-RAS'!E654</f>
        <v>12211.98</v>
      </c>
      <c r="E647" s="2">
        <v>0</v>
      </c>
      <c r="F647" s="2">
        <v>0</v>
      </c>
      <c r="G647" s="3">
        <f t="shared" si="14"/>
        <v>55200.73876</v>
      </c>
      <c r="H647" s="3">
        <f t="shared" si="15"/>
        <v>0.11999999999898137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64016.06</v>
      </c>
      <c r="D648" s="2">
        <f>'PR-RAS'!E655</f>
        <v>11574.39</v>
      </c>
      <c r="E648" s="2">
        <v>0</v>
      </c>
      <c r="F648" s="2">
        <v>0</v>
      </c>
      <c r="G648" s="3">
        <f t="shared" si="14"/>
        <v>56395.65148</v>
      </c>
      <c r="H648" s="3">
        <f t="shared" si="15"/>
        <v>0.44999999999708962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3335.7799999999988</v>
      </c>
      <c r="D649" s="2">
        <f>'PR-RAS'!E656</f>
        <v>3973.3700000000008</v>
      </c>
      <c r="E649" s="2">
        <v>0</v>
      </c>
      <c r="F649" s="2">
        <v>0</v>
      </c>
      <c r="G649" s="3">
        <f t="shared" si="14"/>
        <v>7311.0729600000004</v>
      </c>
      <c r="H649" s="3">
        <f t="shared" si="15"/>
        <v>0.59000000000196451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35</v>
      </c>
      <c r="D651" s="2">
        <f>'PR-RAS'!E658</f>
        <v>35</v>
      </c>
      <c r="E651" s="2">
        <v>0</v>
      </c>
      <c r="F651" s="2">
        <v>0</v>
      </c>
      <c r="G651" s="3">
        <f t="shared" si="14"/>
        <v>68.25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26</v>
      </c>
      <c r="D653" s="2">
        <f>'PR-RAS'!E660</f>
        <v>25</v>
      </c>
      <c r="E653" s="2">
        <v>0</v>
      </c>
      <c r="F653" s="2">
        <v>0</v>
      </c>
      <c r="G653" s="3">
        <f t="shared" si="14"/>
        <v>49.552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684740.22</v>
      </c>
      <c r="D676" s="2">
        <f>'PR-RAS'!E683</f>
        <v>717098.15</v>
      </c>
      <c r="E676" s="2">
        <v>0</v>
      </c>
      <c r="F676" s="2">
        <v>0</v>
      </c>
      <c r="G676" s="3">
        <f t="shared" si="14"/>
        <v>1430282.1510000001</v>
      </c>
      <c r="H676" s="3">
        <f t="shared" si="15"/>
        <v>0.36999999999534339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4190.3900000000003</v>
      </c>
      <c r="E677" s="2">
        <v>0</v>
      </c>
      <c r="F677" s="2">
        <v>0</v>
      </c>
      <c r="G677" s="3">
        <f t="shared" si="14"/>
        <v>5665.4072800000013</v>
      </c>
      <c r="H677" s="3">
        <f t="shared" si="15"/>
        <v>0.39000000000032742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2700.6</v>
      </c>
      <c r="D678" s="2">
        <f>'PR-RAS'!E685</f>
        <v>3701.69</v>
      </c>
      <c r="E678" s="2">
        <v>0</v>
      </c>
      <c r="F678" s="2">
        <v>0</v>
      </c>
      <c r="G678" s="3">
        <f t="shared" si="14"/>
        <v>6840.3944600000004</v>
      </c>
      <c r="H678" s="3">
        <f t="shared" si="15"/>
        <v>0.71000000000003638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8653.4</v>
      </c>
      <c r="D695" s="2">
        <f>'PR-RAS'!E702</f>
        <v>10416.59</v>
      </c>
      <c r="E695" s="2">
        <v>0</v>
      </c>
      <c r="F695" s="2">
        <v>0</v>
      </c>
      <c r="G695" s="3">
        <f t="shared" si="14"/>
        <v>20463.686519999999</v>
      </c>
      <c r="H695" s="3">
        <f t="shared" si="15"/>
        <v>0.80999999999949068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27824.02</v>
      </c>
      <c r="D719" s="2">
        <f>'PR-RAS'!E726</f>
        <v>0</v>
      </c>
      <c r="E719" s="2">
        <v>0</v>
      </c>
      <c r="F719" s="2">
        <v>0</v>
      </c>
      <c r="G719" s="3">
        <f t="shared" si="14"/>
        <v>19977.646359999999</v>
      </c>
      <c r="H719" s="3">
        <f t="shared" si="15"/>
        <v>2.0000000000436557E-2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0</v>
      </c>
      <c r="E726" s="2">
        <v>0</v>
      </c>
      <c r="F726" s="2">
        <v>0</v>
      </c>
      <c r="G726" s="3">
        <f t="shared" si="14"/>
        <v>320.04399999999998</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25585.35</v>
      </c>
      <c r="D727" s="2">
        <f>'PR-RAS'!E734</f>
        <v>23924.83</v>
      </c>
      <c r="E727" s="2">
        <v>0</v>
      </c>
      <c r="F727" s="2">
        <v>0</v>
      </c>
      <c r="G727" s="3">
        <f t="shared" si="14"/>
        <v>53313.817260000003</v>
      </c>
      <c r="H727" s="3">
        <f t="shared" si="15"/>
        <v>0.51999999999679858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1760</v>
      </c>
      <c r="D729" s="2">
        <f>'PR-RAS'!E736</f>
        <v>1595.98</v>
      </c>
      <c r="E729" s="2">
        <v>0</v>
      </c>
      <c r="F729" s="2">
        <v>0</v>
      </c>
      <c r="G729" s="3">
        <f t="shared" si="14"/>
        <v>3605.0268799999999</v>
      </c>
      <c r="H729" s="3">
        <f t="shared" si="15"/>
        <v>1.999999999998181E-2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2496</v>
      </c>
      <c r="E737" s="2">
        <v>0</v>
      </c>
      <c r="F737" s="2">
        <v>0</v>
      </c>
      <c r="G737" s="3">
        <f t="shared" si="28"/>
        <v>5137.28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7149.82</v>
      </c>
      <c r="D848" s="2">
        <f>'PR-RAS'!E855</f>
        <v>6346.85</v>
      </c>
      <c r="E848" s="2">
        <v>0</v>
      </c>
      <c r="F848" s="2">
        <v>0</v>
      </c>
      <c r="G848" s="3">
        <f t="shared" si="34"/>
        <v>16807.461439999999</v>
      </c>
      <c r="H848" s="3">
        <f t="shared" si="35"/>
        <v>0.32999999999992724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1355813.22</v>
      </c>
      <c r="D1011" s="7">
        <f>BILANCA!E6</f>
        <v>1336383.33</v>
      </c>
      <c r="E1011" s="7">
        <v>0</v>
      </c>
      <c r="F1011" s="7">
        <v>0</v>
      </c>
      <c r="G1011" s="8">
        <f t="shared" ref="G1011:G1306" si="38">B1011/1000*C1011+B1011/500*D1011</f>
        <v>4028.5798800000002</v>
      </c>
      <c r="H1011" s="8">
        <f t="shared" si="35"/>
        <v>0.55000000004656613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1291363.1399999999</v>
      </c>
      <c r="D1012" s="2">
        <f>BILANCA!E7</f>
        <v>1269373</v>
      </c>
      <c r="E1012" s="2">
        <v>0</v>
      </c>
      <c r="F1012" s="2">
        <v>0</v>
      </c>
      <c r="G1012" s="3">
        <f t="shared" si="38"/>
        <v>7660.21828</v>
      </c>
      <c r="H1012" s="3">
        <f t="shared" si="35"/>
        <v>0.13999999989755452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123563.19</v>
      </c>
      <c r="D1013" s="2">
        <f>BILANCA!E8</f>
        <v>123563.19</v>
      </c>
      <c r="E1013" s="2">
        <v>0</v>
      </c>
      <c r="F1013" s="2">
        <v>0</v>
      </c>
      <c r="G1013" s="3">
        <f t="shared" si="38"/>
        <v>1112.06871</v>
      </c>
      <c r="H1013" s="3">
        <f t="shared" si="35"/>
        <v>0.38000000000465661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123563.19</v>
      </c>
      <c r="D1014" s="2">
        <f>BILANCA!E9</f>
        <v>123563.19</v>
      </c>
      <c r="E1014" s="2">
        <v>0</v>
      </c>
      <c r="F1014" s="2">
        <v>0</v>
      </c>
      <c r="G1014" s="3">
        <f t="shared" si="38"/>
        <v>1482.75828</v>
      </c>
      <c r="H1014" s="3">
        <f t="shared" si="35"/>
        <v>0.38000000000465661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1167799.95</v>
      </c>
      <c r="D1017" s="2">
        <f>BILANCA!E12</f>
        <v>1130809.81</v>
      </c>
      <c r="E1017" s="2">
        <v>0</v>
      </c>
      <c r="F1017" s="2">
        <v>0</v>
      </c>
      <c r="G1017" s="3">
        <f t="shared" si="38"/>
        <v>24005.936990000002</v>
      </c>
      <c r="H1017" s="3">
        <f t="shared" si="35"/>
        <v>0.23999999999068677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1145246.75</v>
      </c>
      <c r="D1018" s="2">
        <f>BILANCA!E13</f>
        <v>1122135.44</v>
      </c>
      <c r="E1018" s="2">
        <v>0</v>
      </c>
      <c r="F1018" s="2">
        <v>0</v>
      </c>
      <c r="G1018" s="3">
        <f t="shared" si="38"/>
        <v>27116.141040000002</v>
      </c>
      <c r="H1018" s="3">
        <f t="shared" si="35"/>
        <v>0.68999999994412065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9954.2099999999991</v>
      </c>
      <c r="D1019" s="2">
        <f>BILANCA!E14</f>
        <v>9954.2099999999991</v>
      </c>
      <c r="E1019" s="2">
        <v>0</v>
      </c>
      <c r="F1019" s="2">
        <v>0</v>
      </c>
      <c r="G1019" s="3">
        <f t="shared" si="38"/>
        <v>268.76366999999993</v>
      </c>
      <c r="H1019" s="3">
        <f t="shared" si="35"/>
        <v>0.41999999999825377</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1568779.52</v>
      </c>
      <c r="D1020" s="2">
        <f>BILANCA!E15</f>
        <v>1568779.52</v>
      </c>
      <c r="E1020" s="2">
        <v>0</v>
      </c>
      <c r="F1020" s="2">
        <v>0</v>
      </c>
      <c r="G1020" s="3">
        <f t="shared" si="38"/>
        <v>47063.385600000001</v>
      </c>
      <c r="H1020" s="3">
        <f t="shared" si="35"/>
        <v>0.9599999999627471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84428.3</v>
      </c>
      <c r="D1022" s="2">
        <f>BILANCA!E17</f>
        <v>84428.3</v>
      </c>
      <c r="E1022" s="2">
        <v>0</v>
      </c>
      <c r="F1022" s="2">
        <v>0</v>
      </c>
      <c r="G1022" s="3">
        <f t="shared" si="38"/>
        <v>3039.4188000000004</v>
      </c>
      <c r="H1022" s="3">
        <f t="shared" si="35"/>
        <v>0.60000000000582077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517915.28</v>
      </c>
      <c r="D1023" s="2">
        <f>BILANCA!E18</f>
        <v>541026.59</v>
      </c>
      <c r="E1023" s="2">
        <v>0</v>
      </c>
      <c r="F1023" s="2">
        <v>0</v>
      </c>
      <c r="G1023" s="3">
        <f t="shared" si="38"/>
        <v>20799.589980000001</v>
      </c>
      <c r="H1023" s="3">
        <f t="shared" si="35"/>
        <v>0.69000000006053597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16639.059999999998</v>
      </c>
      <c r="D1024" s="2">
        <f>BILANCA!E19</f>
        <v>902.54999999998836</v>
      </c>
      <c r="E1024" s="2">
        <v>0</v>
      </c>
      <c r="F1024" s="2">
        <v>0</v>
      </c>
      <c r="G1024" s="3">
        <f t="shared" si="38"/>
        <v>258.21823999999964</v>
      </c>
      <c r="H1024" s="3">
        <f t="shared" si="35"/>
        <v>0.51000000000931323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134384.13</v>
      </c>
      <c r="D1025" s="2">
        <f>BILANCA!E20</f>
        <v>134384.13</v>
      </c>
      <c r="E1025" s="2">
        <v>0</v>
      </c>
      <c r="F1025" s="2">
        <v>0</v>
      </c>
      <c r="G1025" s="3">
        <f t="shared" si="38"/>
        <v>6047.2858500000002</v>
      </c>
      <c r="H1025" s="3">
        <f t="shared" si="35"/>
        <v>0.26000000000931323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24441.02</v>
      </c>
      <c r="D1026" s="2">
        <f>BILANCA!E21</f>
        <v>24441.02</v>
      </c>
      <c r="E1026" s="2">
        <v>0</v>
      </c>
      <c r="F1026" s="2">
        <v>0</v>
      </c>
      <c r="G1026" s="3">
        <f t="shared" si="38"/>
        <v>1173.16896</v>
      </c>
      <c r="H1026" s="3">
        <f t="shared" si="35"/>
        <v>4.0000000000873115E-2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2506.67</v>
      </c>
      <c r="D1027" s="2">
        <f>BILANCA!E22</f>
        <v>2506.67</v>
      </c>
      <c r="E1027" s="2">
        <v>0</v>
      </c>
      <c r="F1027" s="2">
        <v>0</v>
      </c>
      <c r="G1027" s="3">
        <f t="shared" si="38"/>
        <v>127.84017</v>
      </c>
      <c r="H1027" s="3">
        <f t="shared" si="35"/>
        <v>0.65999999999985448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9050.24</v>
      </c>
      <c r="D1029" s="2">
        <f>BILANCA!E24</f>
        <v>9050.24</v>
      </c>
      <c r="E1029" s="2">
        <v>0</v>
      </c>
      <c r="F1029" s="2">
        <v>0</v>
      </c>
      <c r="G1029" s="3">
        <f t="shared" si="38"/>
        <v>515.86367999999993</v>
      </c>
      <c r="H1029" s="3">
        <f t="shared" si="35"/>
        <v>0.47999999999956344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10574.25</v>
      </c>
      <c r="D1030" s="2">
        <f>BILANCA!E25</f>
        <v>10574.25</v>
      </c>
      <c r="E1030" s="2">
        <v>0</v>
      </c>
      <c r="F1030" s="2">
        <v>0</v>
      </c>
      <c r="G1030" s="3">
        <f t="shared" si="38"/>
        <v>634.45500000000004</v>
      </c>
      <c r="H1030" s="3">
        <f t="shared" si="35"/>
        <v>0.5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51755.11</v>
      </c>
      <c r="D1031" s="2">
        <f>BILANCA!E26</f>
        <v>51755.11</v>
      </c>
      <c r="E1031" s="2">
        <v>0</v>
      </c>
      <c r="F1031" s="2">
        <v>0</v>
      </c>
      <c r="G1031" s="3">
        <f t="shared" si="38"/>
        <v>3260.5719300000001</v>
      </c>
      <c r="H1031" s="3">
        <f t="shared" si="35"/>
        <v>0.22000000000116415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216072.36</v>
      </c>
      <c r="D1033" s="2">
        <f>BILANCA!E28</f>
        <v>231808.87</v>
      </c>
      <c r="E1033" s="2">
        <v>0</v>
      </c>
      <c r="F1033" s="2">
        <v>0</v>
      </c>
      <c r="G1033" s="3">
        <f t="shared" si="38"/>
        <v>15632.872299999999</v>
      </c>
      <c r="H1033" s="3">
        <f t="shared" si="35"/>
        <v>0.48999999999068677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5914.1400000000031</v>
      </c>
      <c r="D1040" s="2">
        <f>BILANCA!E35</f>
        <v>7771.8200000000033</v>
      </c>
      <c r="E1040" s="2">
        <v>0</v>
      </c>
      <c r="F1040" s="2">
        <v>0</v>
      </c>
      <c r="G1040" s="3">
        <f t="shared" si="38"/>
        <v>643.7334000000003</v>
      </c>
      <c r="H1040" s="3">
        <f t="shared" si="35"/>
        <v>0.31999999999970896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26397.58</v>
      </c>
      <c r="D1041" s="2">
        <f>BILANCA!E36</f>
        <v>28784.7</v>
      </c>
      <c r="E1041" s="2">
        <v>0</v>
      </c>
      <c r="F1041" s="2">
        <v>0</v>
      </c>
      <c r="G1041" s="3">
        <f t="shared" si="38"/>
        <v>2602.9763800000001</v>
      </c>
      <c r="H1041" s="3">
        <f t="shared" si="35"/>
        <v>0.71999999999752617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2574.56</v>
      </c>
      <c r="D1044" s="2">
        <f>BILANCA!E39</f>
        <v>2574.56</v>
      </c>
      <c r="E1044" s="2">
        <v>0</v>
      </c>
      <c r="F1044" s="2">
        <v>0</v>
      </c>
      <c r="G1044" s="3">
        <f t="shared" si="38"/>
        <v>262.60512000000006</v>
      </c>
      <c r="H1044" s="3">
        <f t="shared" si="35"/>
        <v>0.88000000000010914</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23058</v>
      </c>
      <c r="D1045" s="2">
        <f>BILANCA!E40</f>
        <v>23587.439999999999</v>
      </c>
      <c r="E1045" s="2">
        <v>0</v>
      </c>
      <c r="F1045" s="2">
        <v>0</v>
      </c>
      <c r="G1045" s="3">
        <f t="shared" si="38"/>
        <v>2458.1508000000003</v>
      </c>
      <c r="H1045" s="3">
        <f t="shared" si="35"/>
        <v>0.43999999999869033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1254.23</v>
      </c>
      <c r="D1047" s="2">
        <f>BILANCA!E42</f>
        <v>1254.23</v>
      </c>
      <c r="E1047" s="2">
        <v>0</v>
      </c>
      <c r="F1047" s="2">
        <v>0</v>
      </c>
      <c r="G1047" s="3">
        <f t="shared" si="38"/>
        <v>139.21952999999999</v>
      </c>
      <c r="H1047" s="3">
        <f t="shared" si="35"/>
        <v>0.46000000000003638</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1254.23</v>
      </c>
      <c r="D1049" s="2">
        <f>BILANCA!E44</f>
        <v>1254.23</v>
      </c>
      <c r="E1049" s="2">
        <v>0</v>
      </c>
      <c r="F1049" s="2">
        <v>0</v>
      </c>
      <c r="G1049" s="3">
        <f t="shared" si="38"/>
        <v>146.74491</v>
      </c>
      <c r="H1049" s="3">
        <f t="shared" si="35"/>
        <v>0.46000000000003638</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653</v>
      </c>
      <c r="D1052" s="2">
        <f>BILANCA!E47</f>
        <v>653</v>
      </c>
      <c r="E1052" s="2">
        <v>0</v>
      </c>
      <c r="F1052" s="2">
        <v>0</v>
      </c>
      <c r="G1052" s="3">
        <f t="shared" si="38"/>
        <v>82.278000000000006</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653</v>
      </c>
      <c r="D1055" s="2">
        <f>BILANCA!E50</f>
        <v>653</v>
      </c>
      <c r="E1055" s="2">
        <v>0</v>
      </c>
      <c r="F1055" s="2">
        <v>0</v>
      </c>
      <c r="G1055" s="3">
        <f t="shared" si="38"/>
        <v>88.155000000000001</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24979.5</v>
      </c>
      <c r="D1059" s="2">
        <f>BILANCA!E54</f>
        <v>25494.2</v>
      </c>
      <c r="E1059" s="2">
        <v>0</v>
      </c>
      <c r="F1059" s="2">
        <v>0</v>
      </c>
      <c r="G1059" s="3">
        <f t="shared" si="38"/>
        <v>3722.4271000000003</v>
      </c>
      <c r="H1059" s="3">
        <f t="shared" si="35"/>
        <v>0.7000000000007276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24979.5</v>
      </c>
      <c r="D1060" s="2">
        <f>BILANCA!E55</f>
        <v>25494.2</v>
      </c>
      <c r="E1060" s="2">
        <v>0</v>
      </c>
      <c r="F1060" s="2">
        <v>0</v>
      </c>
      <c r="G1060" s="3">
        <f t="shared" si="38"/>
        <v>3798.3950000000004</v>
      </c>
      <c r="H1060" s="3">
        <f t="shared" si="35"/>
        <v>0.7000000000007276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15000</v>
      </c>
      <c r="E1061" s="2">
        <v>0</v>
      </c>
      <c r="F1061" s="2">
        <v>0</v>
      </c>
      <c r="G1061" s="3">
        <f t="shared" si="38"/>
        <v>1530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15000</v>
      </c>
      <c r="E1062" s="2">
        <v>0</v>
      </c>
      <c r="F1062" s="2">
        <v>0</v>
      </c>
      <c r="G1062" s="3">
        <f t="shared" si="38"/>
        <v>1560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64450.079999999994</v>
      </c>
      <c r="D1074" s="2">
        <f>BILANCA!E69</f>
        <v>67010.33</v>
      </c>
      <c r="E1074" s="2">
        <v>0</v>
      </c>
      <c r="F1074" s="2">
        <v>0</v>
      </c>
      <c r="G1074" s="3">
        <f t="shared" si="38"/>
        <v>12702.127359999999</v>
      </c>
      <c r="H1074" s="3">
        <f t="shared" si="35"/>
        <v>0.4099999999962165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3335.78</v>
      </c>
      <c r="D1075" s="2">
        <f>BILANCA!E70</f>
        <v>3973.37</v>
      </c>
      <c r="E1075" s="2">
        <v>0</v>
      </c>
      <c r="F1075" s="2">
        <v>0</v>
      </c>
      <c r="G1075" s="3">
        <f t="shared" si="38"/>
        <v>733.36379999999997</v>
      </c>
      <c r="H1075" s="3">
        <f t="shared" si="35"/>
        <v>0.58999999999969077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3335.78</v>
      </c>
      <c r="D1076" s="2">
        <f>BILANCA!E71</f>
        <v>3973.37</v>
      </c>
      <c r="E1076" s="2">
        <v>0</v>
      </c>
      <c r="F1076" s="2">
        <v>0</v>
      </c>
      <c r="G1076" s="3">
        <f t="shared" si="38"/>
        <v>744.64631999999995</v>
      </c>
      <c r="H1076" s="3">
        <f t="shared" si="35"/>
        <v>0.58999999999969077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3335.78</v>
      </c>
      <c r="D1078" s="2">
        <f>BILANCA!E73</f>
        <v>3973.37</v>
      </c>
      <c r="E1078" s="2">
        <v>0</v>
      </c>
      <c r="F1078" s="2">
        <v>0</v>
      </c>
      <c r="G1078" s="3">
        <f t="shared" si="38"/>
        <v>767.21136000000001</v>
      </c>
      <c r="H1078" s="3">
        <f t="shared" si="35"/>
        <v>0.58999999999969077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1111.03</v>
      </c>
      <c r="D1087" s="2">
        <f>BILANCA!E82</f>
        <v>713.12</v>
      </c>
      <c r="E1087" s="2">
        <v>0</v>
      </c>
      <c r="F1087" s="2">
        <v>0</v>
      </c>
      <c r="G1087" s="3">
        <f t="shared" si="38"/>
        <v>195.36978999999999</v>
      </c>
      <c r="H1087" s="3">
        <f t="shared" si="35"/>
        <v>0.14999999999997726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1111.03</v>
      </c>
      <c r="D1092" s="2">
        <f>BILANCA!E87</f>
        <v>713.12</v>
      </c>
      <c r="E1092" s="2">
        <v>0</v>
      </c>
      <c r="F1092" s="2">
        <v>0</v>
      </c>
      <c r="G1092" s="3">
        <f t="shared" si="38"/>
        <v>208.05614000000003</v>
      </c>
      <c r="H1092" s="3">
        <f t="shared" si="35"/>
        <v>0.14999999999997726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3745.18</v>
      </c>
      <c r="D1152" s="2">
        <f>BILANCA!E147</f>
        <v>62323.839999999997</v>
      </c>
      <c r="E1152" s="2">
        <v>0</v>
      </c>
      <c r="F1152" s="2">
        <v>0</v>
      </c>
      <c r="G1152" s="3">
        <f t="shared" si="38"/>
        <v>18231.786119999997</v>
      </c>
      <c r="H1152" s="3">
        <f t="shared" si="41"/>
        <v>0.34000000000332875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60601.57</v>
      </c>
      <c r="E1155" s="2">
        <v>0</v>
      </c>
      <c r="F1155" s="2">
        <v>0</v>
      </c>
      <c r="G1155" s="3">
        <f t="shared" si="38"/>
        <v>17574.455299999998</v>
      </c>
      <c r="H1155" s="3">
        <f t="shared" si="41"/>
        <v>0.43000000000029104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60601.57</v>
      </c>
      <c r="E1161" s="2">
        <v>0</v>
      </c>
      <c r="F1161" s="2">
        <v>0</v>
      </c>
      <c r="G1161" s="3">
        <f t="shared" si="38"/>
        <v>18301.674139999999</v>
      </c>
      <c r="H1161" s="3">
        <f t="shared" si="41"/>
        <v>0.43000000000029104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3745.18</v>
      </c>
      <c r="D1167" s="2">
        <f>BILANCA!E162</f>
        <v>1722.27</v>
      </c>
      <c r="E1167" s="2">
        <v>0</v>
      </c>
      <c r="F1167" s="2">
        <v>0</v>
      </c>
      <c r="G1167" s="3">
        <f t="shared" si="38"/>
        <v>1128.78604</v>
      </c>
      <c r="H1167" s="3">
        <f t="shared" si="41"/>
        <v>0.4499999999998181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56258.09</v>
      </c>
      <c r="D1176" s="2">
        <f>BILANCA!E171</f>
        <v>0</v>
      </c>
      <c r="E1176" s="2">
        <v>0</v>
      </c>
      <c r="F1176" s="2">
        <v>0</v>
      </c>
      <c r="G1176" s="3">
        <f t="shared" si="38"/>
        <v>9338.8429400000005</v>
      </c>
      <c r="H1176" s="3">
        <f t="shared" si="41"/>
        <v>8.999999999650754E-2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56258.09</v>
      </c>
      <c r="D1179" s="2">
        <f>BILANCA!E174</f>
        <v>0</v>
      </c>
      <c r="E1179" s="2">
        <v>0</v>
      </c>
      <c r="F1179" s="2">
        <v>0</v>
      </c>
      <c r="G1179" s="3">
        <f t="shared" si="38"/>
        <v>9507.6172100000003</v>
      </c>
      <c r="H1179" s="3">
        <f t="shared" si="41"/>
        <v>8.999999999650754E-2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1355813.22</v>
      </c>
      <c r="D1180" s="2">
        <f>BILANCA!E176</f>
        <v>1336383.33</v>
      </c>
      <c r="E1180" s="2">
        <v>0</v>
      </c>
      <c r="F1180" s="2">
        <v>0</v>
      </c>
      <c r="G1180" s="3">
        <f t="shared" si="38"/>
        <v>684858.57960000006</v>
      </c>
      <c r="H1180" s="3">
        <f t="shared" si="41"/>
        <v>0.55000000004656613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61244.44999999999</v>
      </c>
      <c r="D1181" s="2">
        <f>BILANCA!E177</f>
        <v>63692.54</v>
      </c>
      <c r="E1181" s="2">
        <v>0</v>
      </c>
      <c r="F1181" s="2">
        <v>0</v>
      </c>
      <c r="G1181" s="3">
        <f t="shared" si="38"/>
        <v>32255.64963</v>
      </c>
      <c r="H1181" s="3">
        <f t="shared" si="41"/>
        <v>0.90999999998894054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61244.44999999999</v>
      </c>
      <c r="D1182" s="2">
        <f>BILANCA!E178</f>
        <v>63152.54</v>
      </c>
      <c r="E1182" s="2">
        <v>0</v>
      </c>
      <c r="F1182" s="2">
        <v>0</v>
      </c>
      <c r="G1182" s="3">
        <f t="shared" si="38"/>
        <v>32258.519159999996</v>
      </c>
      <c r="H1182" s="3">
        <f t="shared" si="41"/>
        <v>0.90999999998894054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55889.52</v>
      </c>
      <c r="D1183" s="2">
        <f>BILANCA!E179</f>
        <v>58629</v>
      </c>
      <c r="E1183" s="2">
        <v>0</v>
      </c>
      <c r="F1183" s="2">
        <v>0</v>
      </c>
      <c r="G1183" s="3">
        <f t="shared" si="38"/>
        <v>29954.520959999994</v>
      </c>
      <c r="H1183" s="3">
        <f t="shared" si="41"/>
        <v>0.48000000000320142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4712.3100000000004</v>
      </c>
      <c r="D1184" s="2">
        <f>BILANCA!E180</f>
        <v>4513.04</v>
      </c>
      <c r="E1184" s="2">
        <v>0</v>
      </c>
      <c r="F1184" s="2">
        <v>0</v>
      </c>
      <c r="G1184" s="3">
        <f t="shared" si="38"/>
        <v>2390.4798599999999</v>
      </c>
      <c r="H1184" s="3">
        <f t="shared" si="41"/>
        <v>0.3500000000003638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9.6999999999999993</v>
      </c>
      <c r="D1185" s="2">
        <f>BILANCA!E181</f>
        <v>10.5</v>
      </c>
      <c r="E1185" s="2">
        <v>0</v>
      </c>
      <c r="F1185" s="2">
        <v>0</v>
      </c>
      <c r="G1185" s="3">
        <f t="shared" si="38"/>
        <v>5.3724999999999996</v>
      </c>
      <c r="H1185" s="3">
        <f t="shared" si="41"/>
        <v>0.80000000000000071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9.6999999999999993</v>
      </c>
      <c r="D1188" s="2">
        <f>BILANCA!E184</f>
        <v>10.5</v>
      </c>
      <c r="E1188" s="2">
        <v>0</v>
      </c>
      <c r="F1188" s="2">
        <v>0</v>
      </c>
      <c r="G1188" s="3">
        <f t="shared" si="38"/>
        <v>5.4645999999999999</v>
      </c>
      <c r="H1188" s="3">
        <f t="shared" si="41"/>
        <v>0.80000000000000071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90.78</v>
      </c>
      <c r="D1198" s="2">
        <f>BILANCA!E194</f>
        <v>0</v>
      </c>
      <c r="E1198" s="2">
        <v>0</v>
      </c>
      <c r="F1198" s="2">
        <v>0</v>
      </c>
      <c r="G1198" s="3">
        <f t="shared" si="38"/>
        <v>17.06664</v>
      </c>
      <c r="H1198" s="3">
        <f t="shared" si="41"/>
        <v>0.21999999999999886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542.14</v>
      </c>
      <c r="D1200" s="2">
        <f>BILANCA!E196</f>
        <v>0</v>
      </c>
      <c r="E1200" s="2">
        <v>0</v>
      </c>
      <c r="F1200" s="2">
        <v>0</v>
      </c>
      <c r="G1200" s="3">
        <f t="shared" si="38"/>
        <v>103.00659999999999</v>
      </c>
      <c r="H1200" s="3">
        <f t="shared" si="41"/>
        <v>0.13999999999998636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540</v>
      </c>
      <c r="E1251" s="2">
        <v>0</v>
      </c>
      <c r="F1251" s="2">
        <v>0</v>
      </c>
      <c r="G1251" s="3">
        <f>B1251/1000*C1251+B1251/500*D1251</f>
        <v>260.27999999999997</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1294568.77</v>
      </c>
      <c r="D1255" s="2">
        <f>BILANCA!E251</f>
        <v>1272690.79</v>
      </c>
      <c r="E1255" s="2">
        <v>0</v>
      </c>
      <c r="F1255" s="2">
        <v>0</v>
      </c>
      <c r="G1255" s="3">
        <f t="shared" si="38"/>
        <v>940787.83575000009</v>
      </c>
      <c r="H1255" s="3">
        <f t="shared" si="41"/>
        <v>0.43999999994412065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1290058.02</v>
      </c>
      <c r="D1256" s="2">
        <f>BILANCA!E252</f>
        <v>1269373</v>
      </c>
      <c r="E1256" s="2">
        <v>0</v>
      </c>
      <c r="F1256" s="2">
        <v>0</v>
      </c>
      <c r="G1256" s="3">
        <f t="shared" si="38"/>
        <v>941885.78891999996</v>
      </c>
      <c r="H1256" s="3">
        <f t="shared" si="41"/>
        <v>2.0000000018626451E-2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1290058.02</v>
      </c>
      <c r="D1257" s="2">
        <f>BILANCA!E253</f>
        <v>1269373</v>
      </c>
      <c r="E1257" s="2">
        <v>0</v>
      </c>
      <c r="F1257" s="2">
        <v>0</v>
      </c>
      <c r="G1257" s="3">
        <f t="shared" si="38"/>
        <v>945714.59294</v>
      </c>
      <c r="H1257" s="3">
        <f t="shared" si="41"/>
        <v>2.0000000018626451E-2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4510.75</v>
      </c>
      <c r="D1259" s="2">
        <f>BILANCA!E255</f>
        <v>-57283.78</v>
      </c>
      <c r="E1259" s="2">
        <v>0</v>
      </c>
      <c r="F1259" s="2">
        <v>0</v>
      </c>
      <c r="G1259" s="3">
        <f t="shared" si="38"/>
        <v>-27404.145690000001</v>
      </c>
      <c r="H1259" s="3">
        <f t="shared" si="41"/>
        <v>0.47000000000116415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27169.54</v>
      </c>
      <c r="D1260" s="2">
        <f>BILANCA!E256</f>
        <v>0</v>
      </c>
      <c r="E1260" s="2">
        <v>0</v>
      </c>
      <c r="F1260" s="2">
        <v>0</v>
      </c>
      <c r="G1260" s="3">
        <f t="shared" si="38"/>
        <v>6792.3850000000002</v>
      </c>
      <c r="H1260" s="3">
        <f t="shared" si="41"/>
        <v>0.45999999999912689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27169.54</v>
      </c>
      <c r="D1261" s="2">
        <f>BILANCA!E257</f>
        <v>0</v>
      </c>
      <c r="E1261" s="2">
        <v>0</v>
      </c>
      <c r="F1261" s="2">
        <v>0</v>
      </c>
      <c r="G1261" s="3">
        <f t="shared" si="38"/>
        <v>6819.5545400000001</v>
      </c>
      <c r="H1261" s="3">
        <f t="shared" si="41"/>
        <v>0.45999999999912689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22658.79</v>
      </c>
      <c r="D1264" s="2">
        <f>BILANCA!E260</f>
        <v>57283.78</v>
      </c>
      <c r="E1264" s="2">
        <v>0</v>
      </c>
      <c r="F1264" s="2">
        <v>0</v>
      </c>
      <c r="G1264" s="3">
        <f t="shared" si="38"/>
        <v>34855.492899999997</v>
      </c>
      <c r="H1264" s="3">
        <f t="shared" si="41"/>
        <v>0.43000000000029104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57192.99</v>
      </c>
      <c r="E1265" s="2">
        <v>0</v>
      </c>
      <c r="F1265" s="2">
        <v>0</v>
      </c>
      <c r="G1265" s="3">
        <f t="shared" si="38"/>
        <v>29168.424899999998</v>
      </c>
      <c r="H1265" s="3">
        <f t="shared" si="41"/>
        <v>1.0000000002037268E-2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22658.79</v>
      </c>
      <c r="D1266" s="2">
        <f>BILANCA!E262</f>
        <v>90.79</v>
      </c>
      <c r="E1266" s="2">
        <v>0</v>
      </c>
      <c r="F1266" s="2">
        <v>0</v>
      </c>
      <c r="G1266" s="3">
        <f t="shared" si="38"/>
        <v>5847.13472</v>
      </c>
      <c r="H1266" s="3">
        <f t="shared" si="41"/>
        <v>0.41999999999912063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60601.57</v>
      </c>
      <c r="E1278" s="2">
        <v>0</v>
      </c>
      <c r="F1278" s="2">
        <v>0</v>
      </c>
      <c r="G1278" s="3">
        <f t="shared" si="38"/>
        <v>32482.44152</v>
      </c>
      <c r="H1278" s="3">
        <f t="shared" si="41"/>
        <v>0.43000000000029104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60601.57</v>
      </c>
      <c r="E1281" s="2">
        <v>0</v>
      </c>
      <c r="F1281" s="2">
        <v>0</v>
      </c>
      <c r="G1281" s="3">
        <f t="shared" si="48"/>
        <v>32846.050940000001</v>
      </c>
      <c r="H1281" s="3">
        <f t="shared" si="49"/>
        <v>0.43000000000029104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60601.57</v>
      </c>
      <c r="E1287" s="2">
        <v>0</v>
      </c>
      <c r="F1287" s="2">
        <v>0</v>
      </c>
      <c r="G1287" s="3">
        <f t="shared" si="48"/>
        <v>33573.269780000002</v>
      </c>
      <c r="H1287" s="3">
        <f t="shared" si="49"/>
        <v>0.43000000000029104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2091</v>
      </c>
      <c r="E1301" s="2">
        <v>0</v>
      </c>
      <c r="F1301" s="2">
        <v>0</v>
      </c>
      <c r="G1301" s="3">
        <f t="shared" si="38"/>
        <v>1216.962</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2091</v>
      </c>
      <c r="E1302" s="2">
        <v>0</v>
      </c>
      <c r="F1302" s="2">
        <v>0</v>
      </c>
      <c r="G1302" s="3">
        <f t="shared" si="38"/>
        <v>1221.144</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3745.18</v>
      </c>
      <c r="D1306" s="2">
        <f>BILANCA!E303</f>
        <v>62323.839999999997</v>
      </c>
      <c r="E1306" s="2">
        <v>0</v>
      </c>
      <c r="F1306" s="2">
        <v>0</v>
      </c>
      <c r="G1306" s="3">
        <f t="shared" si="38"/>
        <v>38004.286559999993</v>
      </c>
      <c r="H1306" s="3">
        <f t="shared" si="41"/>
        <v>0.34000000000332875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1111.03</v>
      </c>
      <c r="D1311" s="2">
        <f>BILANCA!E308</f>
        <v>713.12</v>
      </c>
      <c r="E1311" s="2">
        <v>0</v>
      </c>
      <c r="F1311" s="2">
        <v>0</v>
      </c>
      <c r="G1311" s="3">
        <f t="shared" si="52"/>
        <v>763.71826999999996</v>
      </c>
      <c r="H1311" s="3">
        <f t="shared" si="41"/>
        <v>0.14999999999997726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3745.18</v>
      </c>
      <c r="D1338" s="2">
        <f>BILANCA!E335</f>
        <v>1722.27</v>
      </c>
      <c r="E1338" s="2">
        <v>0</v>
      </c>
      <c r="F1338" s="2">
        <v>0</v>
      </c>
      <c r="G1338" s="3">
        <f t="shared" si="52"/>
        <v>2358.2281600000001</v>
      </c>
      <c r="H1338" s="3">
        <f t="shared" si="41"/>
        <v>0.4499999999998181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61244.45</v>
      </c>
      <c r="D1340" s="2">
        <f>BILANCA!E337</f>
        <v>63152.54</v>
      </c>
      <c r="E1340" s="2">
        <v>0</v>
      </c>
      <c r="F1340" s="2">
        <v>0</v>
      </c>
      <c r="G1340" s="3">
        <f t="shared" si="52"/>
        <v>61891.344900000004</v>
      </c>
      <c r="H1340" s="3">
        <f t="shared" si="41"/>
        <v>0.9099999999962165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540</v>
      </c>
      <c r="E1383" s="2">
        <v>0</v>
      </c>
      <c r="F1383" s="2">
        <v>0</v>
      </c>
      <c r="G1383" s="3">
        <f t="shared" si="59"/>
        <v>402.84</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2091</v>
      </c>
      <c r="E1399" s="2">
        <v>0</v>
      </c>
      <c r="F1399" s="2">
        <v>0</v>
      </c>
      <c r="G1399" s="3">
        <f t="shared" si="61"/>
        <v>1626.798</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740196.28</v>
      </c>
      <c r="D1510" s="2">
        <f>'RAS-funkcijski'!E114</f>
        <v>852264.72</v>
      </c>
      <c r="E1510" s="2">
        <v>0</v>
      </c>
      <c r="F1510" s="2">
        <v>0</v>
      </c>
      <c r="G1510" s="3">
        <f t="shared" si="52"/>
        <v>268919.82920000004</v>
      </c>
      <c r="H1510" s="3">
        <f t="shared" si="63"/>
        <v>0.56000000005587935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732698.52</v>
      </c>
      <c r="D1511" s="2">
        <f>'RAS-funkcijski'!E115</f>
        <v>841594.57</v>
      </c>
      <c r="E1511" s="2">
        <v>0</v>
      </c>
      <c r="F1511" s="2">
        <v>0</v>
      </c>
      <c r="G1511" s="3">
        <f t="shared" si="52"/>
        <v>268163.53025999997</v>
      </c>
      <c r="H1511" s="3">
        <f t="shared" si="63"/>
        <v>0.91000000003259629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732698.52</v>
      </c>
      <c r="D1513" s="2">
        <f>'RAS-funkcijski'!E117</f>
        <v>841594.57</v>
      </c>
      <c r="E1513" s="2">
        <v>0</v>
      </c>
      <c r="F1513" s="2">
        <v>0</v>
      </c>
      <c r="G1513" s="3">
        <f t="shared" si="52"/>
        <v>272995.30557999999</v>
      </c>
      <c r="H1513" s="3">
        <f t="shared" si="63"/>
        <v>0.91000000003259629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7497.76</v>
      </c>
      <c r="D1522" s="2">
        <f>'RAS-funkcijski'!E126</f>
        <v>10670.15</v>
      </c>
      <c r="E1522" s="2">
        <v>0</v>
      </c>
      <c r="F1522" s="2">
        <v>0</v>
      </c>
      <c r="G1522" s="3">
        <f t="shared" si="52"/>
        <v>3518.24332</v>
      </c>
      <c r="H1522" s="3">
        <f t="shared" si="63"/>
        <v>0.38999999999941792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740196.28</v>
      </c>
      <c r="D1537" s="14">
        <f>'RAS-funkcijski'!E141</f>
        <v>852264.72</v>
      </c>
      <c r="E1537" s="14">
        <v>0</v>
      </c>
      <c r="F1537" s="14">
        <v>0</v>
      </c>
      <c r="G1537" s="15">
        <f t="shared" si="52"/>
        <v>334927.42363999999</v>
      </c>
      <c r="H1537" s="15">
        <f t="shared" si="63"/>
        <v>0.56000000005587935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39377.26</v>
      </c>
      <c r="E1538" s="7">
        <v>0</v>
      </c>
      <c r="F1538" s="7">
        <v>0</v>
      </c>
      <c r="G1538" s="8">
        <f t="shared" si="52"/>
        <v>78.754519999999999</v>
      </c>
      <c r="H1538" s="8">
        <f t="shared" si="63"/>
        <v>0.26000000000203727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39377.26</v>
      </c>
      <c r="E1539" s="2">
        <v>0</v>
      </c>
      <c r="F1539" s="2">
        <v>0</v>
      </c>
      <c r="G1539" s="3">
        <f t="shared" si="52"/>
        <v>157.50904</v>
      </c>
      <c r="H1539" s="3">
        <f t="shared" si="63"/>
        <v>0.26000000000203727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39377.26</v>
      </c>
      <c r="E1540" s="2">
        <v>0</v>
      </c>
      <c r="F1540" s="2">
        <v>0</v>
      </c>
      <c r="G1540" s="3">
        <f t="shared" si="52"/>
        <v>236.26356000000001</v>
      </c>
      <c r="H1540" s="3">
        <f t="shared" si="63"/>
        <v>0.26000000000203727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39377.26</v>
      </c>
      <c r="E1542" s="2">
        <v>0</v>
      </c>
      <c r="F1542" s="2">
        <v>0</v>
      </c>
      <c r="G1542" s="3">
        <f t="shared" si="52"/>
        <v>393.77260000000001</v>
      </c>
      <c r="H1542" s="3">
        <f t="shared" si="63"/>
        <v>0.26000000000203727</v>
      </c>
      <c r="I1542" s="11">
        <f t="shared" si="64"/>
        <v>102.38087600080222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61244.45</v>
      </c>
      <c r="D1582" s="7"/>
      <c r="E1582" s="7">
        <v>0</v>
      </c>
      <c r="F1582" s="7">
        <v>0</v>
      </c>
      <c r="G1582" s="8">
        <f t="shared" ref="G1582:G1686" si="70">B1582/1000*C1582</f>
        <v>61.244450000000001</v>
      </c>
      <c r="H1582" s="8">
        <f t="shared" ref="H1582:H1686" si="71">ABS(C1582-ROUND(C1582,0))</f>
        <v>0.44999999999708962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807237.11999999988</v>
      </c>
      <c r="D1583" s="2">
        <v>0</v>
      </c>
      <c r="E1583" s="2">
        <v>0</v>
      </c>
      <c r="F1583" s="2">
        <v>0</v>
      </c>
      <c r="G1583" s="3">
        <f t="shared" si="70"/>
        <v>1614.4742399999998</v>
      </c>
      <c r="H1583" s="3">
        <f t="shared" si="71"/>
        <v>0.11999999987892807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3854.83</v>
      </c>
      <c r="D1584" s="2">
        <v>0</v>
      </c>
      <c r="E1584" s="2">
        <v>0</v>
      </c>
      <c r="F1584" s="2">
        <v>0</v>
      </c>
      <c r="G1584" s="3">
        <f t="shared" si="70"/>
        <v>11.564489999999999</v>
      </c>
      <c r="H1584" s="3">
        <f t="shared" si="71"/>
        <v>0.17000000000007276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775175.1</v>
      </c>
      <c r="D1585" s="2">
        <v>0</v>
      </c>
      <c r="E1585" s="2">
        <v>0</v>
      </c>
      <c r="F1585" s="2">
        <v>0</v>
      </c>
      <c r="G1585" s="3">
        <f t="shared" si="70"/>
        <v>3100.7004000000002</v>
      </c>
      <c r="H1585" s="3">
        <f t="shared" si="71"/>
        <v>9.9999999976716936E-2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692165.34</v>
      </c>
      <c r="D1586" s="2">
        <v>0</v>
      </c>
      <c r="E1586" s="2">
        <v>0</v>
      </c>
      <c r="F1586" s="2">
        <v>0</v>
      </c>
      <c r="G1586" s="3">
        <f t="shared" si="70"/>
        <v>3460.8267000000001</v>
      </c>
      <c r="H1586" s="3">
        <f t="shared" si="71"/>
        <v>0.33999999996740371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76517.66</v>
      </c>
      <c r="D1587" s="2">
        <v>0</v>
      </c>
      <c r="E1587" s="2">
        <v>0</v>
      </c>
      <c r="F1587" s="2">
        <v>0</v>
      </c>
      <c r="G1587" s="3">
        <f t="shared" si="70"/>
        <v>459.10596000000004</v>
      </c>
      <c r="H1587" s="3">
        <f t="shared" si="71"/>
        <v>0.33999999999650754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145.25</v>
      </c>
      <c r="D1588" s="2">
        <v>0</v>
      </c>
      <c r="E1588" s="2">
        <v>0</v>
      </c>
      <c r="F1588" s="2">
        <v>0</v>
      </c>
      <c r="G1588" s="3">
        <f t="shared" si="70"/>
        <v>1.01675</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6346.85</v>
      </c>
      <c r="D1591" s="2">
        <v>0</v>
      </c>
      <c r="E1591" s="2">
        <v>0</v>
      </c>
      <c r="F1591" s="2">
        <v>0</v>
      </c>
      <c r="G1591" s="3">
        <f t="shared" si="70"/>
        <v>63.468500000000006</v>
      </c>
      <c r="H1591" s="3">
        <f t="shared" si="71"/>
        <v>0.1499999999996362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17387.12</v>
      </c>
      <c r="D1594" s="2">
        <v>0</v>
      </c>
      <c r="E1594" s="2">
        <v>0</v>
      </c>
      <c r="F1594" s="2">
        <v>0</v>
      </c>
      <c r="G1594" s="3">
        <f t="shared" si="70"/>
        <v>226.03255999999999</v>
      </c>
      <c r="H1594" s="3">
        <f t="shared" si="71"/>
        <v>0.11999999999898137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10820.07</v>
      </c>
      <c r="D1601" s="2">
        <v>0</v>
      </c>
      <c r="E1601" s="2">
        <v>0</v>
      </c>
      <c r="F1601" s="2">
        <v>0</v>
      </c>
      <c r="G1601" s="3">
        <f>B1601/1000*C1601</f>
        <v>216.4014</v>
      </c>
      <c r="H1601" s="3">
        <f>ABS(C1601-ROUND(C1601,0))</f>
        <v>6.9999999999708962E-2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804789.02999999991</v>
      </c>
      <c r="D1602" s="2">
        <v>0</v>
      </c>
      <c r="E1602" s="2">
        <v>0</v>
      </c>
      <c r="F1602" s="2">
        <v>0</v>
      </c>
      <c r="G1602" s="3">
        <f t="shared" si="70"/>
        <v>16900.569629999998</v>
      </c>
      <c r="H1602" s="3">
        <f t="shared" si="71"/>
        <v>2.9999999911524355E-2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3314.83</v>
      </c>
      <c r="D1603" s="2">
        <v>0</v>
      </c>
      <c r="E1603" s="2">
        <v>0</v>
      </c>
      <c r="F1603" s="2">
        <v>0</v>
      </c>
      <c r="G1603" s="3">
        <f t="shared" si="70"/>
        <v>72.926259999999999</v>
      </c>
      <c r="H1603" s="3">
        <f t="shared" si="71"/>
        <v>0.17000000000007276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772724.87</v>
      </c>
      <c r="D1604" s="2">
        <v>0</v>
      </c>
      <c r="E1604" s="2">
        <v>0</v>
      </c>
      <c r="F1604" s="2">
        <v>0</v>
      </c>
      <c r="G1604" s="3">
        <f t="shared" si="70"/>
        <v>17772.672009999998</v>
      </c>
      <c r="H1604" s="3">
        <f t="shared" si="71"/>
        <v>0.13000000000465661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689425.86</v>
      </c>
      <c r="D1605" s="2">
        <v>0</v>
      </c>
      <c r="E1605" s="2">
        <v>0</v>
      </c>
      <c r="F1605" s="2">
        <v>0</v>
      </c>
      <c r="G1605" s="3">
        <f t="shared" si="70"/>
        <v>16546.22064</v>
      </c>
      <c r="H1605" s="3">
        <f t="shared" si="71"/>
        <v>0.14000000001396984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76716.929999999993</v>
      </c>
      <c r="D1606" s="2">
        <v>0</v>
      </c>
      <c r="E1606" s="2">
        <v>0</v>
      </c>
      <c r="F1606" s="2">
        <v>0</v>
      </c>
      <c r="G1606" s="3">
        <f t="shared" si="70"/>
        <v>1917.9232499999998</v>
      </c>
      <c r="H1606" s="3">
        <f t="shared" si="71"/>
        <v>7.0000000006984919E-2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144.44999999999999</v>
      </c>
      <c r="D1607" s="2">
        <v>0</v>
      </c>
      <c r="E1607" s="2">
        <v>0</v>
      </c>
      <c r="F1607" s="2">
        <v>0</v>
      </c>
      <c r="G1607" s="3">
        <f t="shared" si="70"/>
        <v>3.7556999999999996</v>
      </c>
      <c r="H1607" s="3">
        <f t="shared" si="71"/>
        <v>0.44999999999998863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6437.63</v>
      </c>
      <c r="D1610" s="2">
        <v>0</v>
      </c>
      <c r="E1610" s="2">
        <v>0</v>
      </c>
      <c r="F1610" s="2">
        <v>0</v>
      </c>
      <c r="G1610" s="3">
        <f t="shared" si="70"/>
        <v>186.69127</v>
      </c>
      <c r="H1610" s="3">
        <f t="shared" si="71"/>
        <v>0.36999999999989086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17387.12</v>
      </c>
      <c r="D1613" s="2">
        <v>0</v>
      </c>
      <c r="E1613" s="2">
        <v>0</v>
      </c>
      <c r="F1613" s="2">
        <v>0</v>
      </c>
      <c r="G1613" s="3">
        <f t="shared" si="70"/>
        <v>556.38783999999998</v>
      </c>
      <c r="H1613" s="3">
        <f t="shared" si="71"/>
        <v>0.11999999999898137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11362.21</v>
      </c>
      <c r="D1620" s="2">
        <v>0</v>
      </c>
      <c r="E1620" s="2">
        <v>0</v>
      </c>
      <c r="F1620" s="2">
        <v>0</v>
      </c>
      <c r="G1620" s="3">
        <f>B1620/1000*C1620</f>
        <v>443.12618999999995</v>
      </c>
      <c r="H1620" s="3">
        <f>ABS(C1620-ROUND(C1620,0))</f>
        <v>0.20999999999912689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63692.539999999921</v>
      </c>
      <c r="D1621" s="2">
        <v>0</v>
      </c>
      <c r="E1621" s="2">
        <v>0</v>
      </c>
      <c r="F1621" s="2">
        <v>0</v>
      </c>
      <c r="G1621" s="3">
        <f t="shared" si="70"/>
        <v>2547.7015999999967</v>
      </c>
      <c r="H1621" s="3">
        <f t="shared" si="71"/>
        <v>0.46000000007916242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63692.54</v>
      </c>
      <c r="D1681" s="2">
        <v>0</v>
      </c>
      <c r="E1681" s="2">
        <v>0</v>
      </c>
      <c r="F1681" s="2">
        <v>0</v>
      </c>
      <c r="G1681" s="3">
        <f t="shared" si="70"/>
        <v>6369.2540000000008</v>
      </c>
      <c r="H1681" s="3">
        <f t="shared" si="71"/>
        <v>0.45999999999912689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63152.54</v>
      </c>
      <c r="D1683" s="2">
        <v>0</v>
      </c>
      <c r="E1683" s="2">
        <v>0</v>
      </c>
      <c r="F1683" s="2">
        <v>0</v>
      </c>
      <c r="G1683" s="3">
        <f t="shared" si="70"/>
        <v>6441.55908</v>
      </c>
      <c r="H1683" s="3">
        <f t="shared" si="71"/>
        <v>0.45999999999912689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540</v>
      </c>
      <c r="D1686" s="14">
        <v>0</v>
      </c>
      <c r="E1686" s="14">
        <v>0</v>
      </c>
      <c r="F1686" s="14">
        <v>0</v>
      </c>
      <c r="G1686" s="15">
        <f t="shared" si="70"/>
        <v>56.699999999999996</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5"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10127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765147.58000000007</v>
      </c>
      <c r="I17" s="275">
        <f>'PR-RAS'!E6</f>
        <v>791775.30999999994</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737141.47999999986</v>
      </c>
      <c r="I18" s="275">
        <f>'PR-RAS'!E152</f>
        <v>834877.6</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4510.7500000001601</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57283.780000000035</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1291363.1399999999</v>
      </c>
      <c r="I22" s="275">
        <f>BILANCA!E7</f>
        <v>1269373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64450.079999999994</v>
      </c>
      <c r="I23" s="275">
        <f>BILANCA!E69</f>
        <v>67010.33</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61244.44999999999</v>
      </c>
      <c r="I24" s="275">
        <f>BILANCA!E177</f>
        <v>63692.54</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1294568.77</v>
      </c>
      <c r="I25" s="275">
        <f>BILANCA!E251</f>
        <v>1272690.79</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740196.28</v>
      </c>
      <c r="I30" s="275">
        <f>'RAS-funkcijski'!E114</f>
        <v>852264.72</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740196.28</v>
      </c>
      <c r="I31" s="275">
        <f>'RAS-funkcijski'!E141</f>
        <v>852264.72</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39377.26</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61244.45</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63692.539999999921</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63692.54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B380" zoomScaleNormal="100" workbookViewId="0">
      <selection activeCell="E486" sqref="E48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765147.58000000007</v>
      </c>
      <c r="E6" s="60">
        <f>E7+E43+E49+E82+E106+E125+E134+E140</f>
        <v>791775.30999999994</v>
      </c>
      <c r="F6" s="45">
        <f t="shared" ref="F6:F132" si="0">IF(D6&lt;&gt;0,IF(E6/D6&gt;=100,"&gt;&gt;100",E6/D6*100),"-")</f>
        <v>103.48007766031226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696094.22</v>
      </c>
      <c r="E49" s="60">
        <f>E50+E53+E58+E61+E64+E68+E71+E74+E77</f>
        <v>735406.82</v>
      </c>
      <c r="F49" s="45">
        <f t="shared" si="0"/>
        <v>105.64759753356377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687440.82</v>
      </c>
      <c r="E68" s="60">
        <f t="shared" si="11"/>
        <v>724990.23</v>
      </c>
      <c r="F68" s="45">
        <f t="shared" si="0"/>
        <v>105.46220255003188</v>
      </c>
    </row>
    <row r="69" spans="1:6" ht="12.75" customHeight="1" x14ac:dyDescent="0.2">
      <c r="A69" s="63" t="s">
        <v>141</v>
      </c>
      <c r="B69" s="64" t="s">
        <v>142</v>
      </c>
      <c r="C69" s="247" t="s">
        <v>141</v>
      </c>
      <c r="D69" s="194">
        <v>684740.22</v>
      </c>
      <c r="E69" s="194">
        <v>721288.54</v>
      </c>
      <c r="F69" s="45">
        <f t="shared" si="0"/>
        <v>105.3375453832696</v>
      </c>
    </row>
    <row r="70" spans="1:6" ht="24" x14ac:dyDescent="0.2">
      <c r="A70" s="63" t="s">
        <v>143</v>
      </c>
      <c r="B70" s="64" t="s">
        <v>144</v>
      </c>
      <c r="C70" s="247" t="s">
        <v>143</v>
      </c>
      <c r="D70" s="194">
        <v>2700.6</v>
      </c>
      <c r="E70" s="194">
        <v>3701.69</v>
      </c>
      <c r="F70" s="45">
        <f t="shared" si="0"/>
        <v>137.06916981411538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8653.4</v>
      </c>
      <c r="E74" s="60">
        <f t="shared" si="13"/>
        <v>10416.59</v>
      </c>
      <c r="F74" s="45">
        <f t="shared" si="0"/>
        <v>120.37569048004254</v>
      </c>
    </row>
    <row r="75" spans="1:6" ht="12.75" customHeight="1" x14ac:dyDescent="0.2">
      <c r="A75" s="63" t="s">
        <v>153</v>
      </c>
      <c r="B75" s="65" t="s">
        <v>154</v>
      </c>
      <c r="C75" s="247" t="s">
        <v>153</v>
      </c>
      <c r="D75" s="194">
        <v>8653.4</v>
      </c>
      <c r="E75" s="194">
        <v>10416.59</v>
      </c>
      <c r="F75" s="45">
        <f t="shared" si="0"/>
        <v>120.37569048004254</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0.52</v>
      </c>
      <c r="E82" s="60">
        <f t="shared" si="15"/>
        <v>0.66</v>
      </c>
      <c r="F82" s="45">
        <f t="shared" si="0"/>
        <v>126.92307692307692</v>
      </c>
    </row>
    <row r="83" spans="1:6" ht="12.75" customHeight="1" x14ac:dyDescent="0.2">
      <c r="A83" s="63">
        <v>641</v>
      </c>
      <c r="B83" s="64" t="s">
        <v>169</v>
      </c>
      <c r="C83" s="247" t="s">
        <v>170</v>
      </c>
      <c r="D83" s="60">
        <f t="shared" ref="D83:E83" si="16">SUM(D84:D90)</f>
        <v>0.52</v>
      </c>
      <c r="E83" s="60">
        <f t="shared" si="16"/>
        <v>0.66</v>
      </c>
      <c r="F83" s="45">
        <f t="shared" si="0"/>
        <v>126.92307692307692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0.52</v>
      </c>
      <c r="E85" s="194">
        <v>0.66</v>
      </c>
      <c r="F85" s="45">
        <f t="shared" si="0"/>
        <v>126.92307692307692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28872.03</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28872.03</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28872.03</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290</v>
      </c>
      <c r="E125" s="60">
        <f t="shared" si="22"/>
        <v>140</v>
      </c>
      <c r="F125" s="45">
        <f t="shared" si="0"/>
        <v>48.275862068965516</v>
      </c>
    </row>
    <row r="126" spans="1:6" ht="12.75" customHeight="1" x14ac:dyDescent="0.2">
      <c r="A126" s="63">
        <v>661</v>
      </c>
      <c r="B126" s="65" t="s">
        <v>255</v>
      </c>
      <c r="C126" s="247" t="s">
        <v>256</v>
      </c>
      <c r="D126" s="60">
        <f t="shared" ref="D126:E126" si="23">SUM(D127:D128)</f>
        <v>140</v>
      </c>
      <c r="E126" s="60">
        <f t="shared" si="23"/>
        <v>140</v>
      </c>
      <c r="F126" s="45">
        <f t="shared" si="0"/>
        <v>100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140</v>
      </c>
      <c r="E128" s="194">
        <v>140</v>
      </c>
      <c r="F128" s="45">
        <f t="shared" si="0"/>
        <v>100</v>
      </c>
    </row>
    <row r="129" spans="1:6" ht="36" x14ac:dyDescent="0.2">
      <c r="A129" s="63">
        <v>663</v>
      </c>
      <c r="B129" s="182" t="s">
        <v>261</v>
      </c>
      <c r="C129" s="247" t="s">
        <v>262</v>
      </c>
      <c r="D129" s="60">
        <f t="shared" ref="D129:E129" si="24">SUM(D130:D133)</f>
        <v>150</v>
      </c>
      <c r="E129" s="60">
        <f t="shared" si="24"/>
        <v>0</v>
      </c>
      <c r="F129" s="45">
        <f t="shared" si="0"/>
        <v>0</v>
      </c>
    </row>
    <row r="130" spans="1:6" ht="12.75" customHeight="1" x14ac:dyDescent="0.2">
      <c r="A130" s="63">
        <v>6631</v>
      </c>
      <c r="B130" s="65" t="s">
        <v>263</v>
      </c>
      <c r="C130" s="247" t="s">
        <v>264</v>
      </c>
      <c r="D130" s="194">
        <v>150</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39890.81</v>
      </c>
      <c r="E134" s="60">
        <f t="shared" si="25"/>
        <v>56227.83</v>
      </c>
      <c r="F134" s="45">
        <f t="shared" ref="F134:F229" si="26">IF(D134&lt;&gt;0,IF(E134/D134&gt;=100,"&gt;&gt;100",E134/D134*100),"-")</f>
        <v>140.95434512360117</v>
      </c>
    </row>
    <row r="135" spans="1:6" ht="24" x14ac:dyDescent="0.2">
      <c r="A135" s="63">
        <v>671</v>
      </c>
      <c r="B135" s="182" t="s">
        <v>273</v>
      </c>
      <c r="C135" s="247" t="s">
        <v>274</v>
      </c>
      <c r="D135" s="60">
        <f t="shared" ref="D135:E135" si="27">SUM(D136:D138)</f>
        <v>39890.81</v>
      </c>
      <c r="E135" s="60">
        <f t="shared" si="27"/>
        <v>56227.83</v>
      </c>
      <c r="F135" s="45">
        <f t="shared" si="26"/>
        <v>140.95434512360117</v>
      </c>
    </row>
    <row r="136" spans="1:6" ht="12.75" customHeight="1" x14ac:dyDescent="0.2">
      <c r="A136" s="63">
        <v>6711</v>
      </c>
      <c r="B136" s="65" t="s">
        <v>275</v>
      </c>
      <c r="C136" s="247" t="s">
        <v>276</v>
      </c>
      <c r="D136" s="194">
        <v>37390.81</v>
      </c>
      <c r="E136" s="194">
        <v>41227.83</v>
      </c>
      <c r="F136" s="45">
        <f t="shared" si="26"/>
        <v>110.26193334672345</v>
      </c>
    </row>
    <row r="137" spans="1:6" ht="24" x14ac:dyDescent="0.2">
      <c r="A137" s="63">
        <v>6712</v>
      </c>
      <c r="B137" s="182" t="s">
        <v>277</v>
      </c>
      <c r="C137" s="247" t="s">
        <v>278</v>
      </c>
      <c r="D137" s="194">
        <v>2500</v>
      </c>
      <c r="E137" s="194">
        <v>15000</v>
      </c>
      <c r="F137" s="45">
        <f t="shared" si="26"/>
        <v>600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737141.47999999986</v>
      </c>
      <c r="E152" s="60">
        <f>E153+E164+E202+E221+E230+E262+E273</f>
        <v>834877.6</v>
      </c>
      <c r="F152" s="45">
        <f t="shared" si="26"/>
        <v>113.25880073930992</v>
      </c>
    </row>
    <row r="153" spans="1:6" ht="12.75" customHeight="1" x14ac:dyDescent="0.2">
      <c r="A153" s="63">
        <v>31</v>
      </c>
      <c r="B153" s="64" t="s">
        <v>308</v>
      </c>
      <c r="C153" s="247" t="s">
        <v>3</v>
      </c>
      <c r="D153" s="60">
        <f t="shared" ref="D153:E153" si="30">D154+D159+D160</f>
        <v>645532.67999999993</v>
      </c>
      <c r="E153" s="60">
        <f t="shared" si="30"/>
        <v>742097.38</v>
      </c>
      <c r="F153" s="45">
        <f t="shared" si="26"/>
        <v>114.95891733939791</v>
      </c>
    </row>
    <row r="154" spans="1:6" ht="12.75" customHeight="1" x14ac:dyDescent="0.2">
      <c r="A154" s="63">
        <v>311</v>
      </c>
      <c r="B154" s="64" t="s">
        <v>309</v>
      </c>
      <c r="C154" s="247" t="s">
        <v>310</v>
      </c>
      <c r="D154" s="60">
        <f t="shared" ref="D154:E154" si="31">SUM(D155:D158)</f>
        <v>529366.16</v>
      </c>
      <c r="E154" s="60">
        <f t="shared" si="31"/>
        <v>616049.57999999996</v>
      </c>
      <c r="F154" s="45">
        <f t="shared" si="26"/>
        <v>116.37494546307983</v>
      </c>
    </row>
    <row r="155" spans="1:6" ht="12.75" customHeight="1" x14ac:dyDescent="0.2">
      <c r="A155" s="63">
        <v>3111</v>
      </c>
      <c r="B155" s="64" t="s">
        <v>311</v>
      </c>
      <c r="C155" s="247" t="s">
        <v>312</v>
      </c>
      <c r="D155" s="194">
        <v>523604.08</v>
      </c>
      <c r="E155" s="194">
        <v>606201.61</v>
      </c>
      <c r="F155" s="45">
        <f t="shared" si="26"/>
        <v>115.77480641480105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1928.61</v>
      </c>
      <c r="E157" s="194">
        <v>3588.14</v>
      </c>
      <c r="F157" s="45">
        <f t="shared" si="26"/>
        <v>186.04798274404882</v>
      </c>
    </row>
    <row r="158" spans="1:6" ht="12.75" customHeight="1" x14ac:dyDescent="0.2">
      <c r="A158" s="63">
        <v>3114</v>
      </c>
      <c r="B158" s="65" t="s">
        <v>317</v>
      </c>
      <c r="C158" s="247" t="s">
        <v>318</v>
      </c>
      <c r="D158" s="194">
        <v>3833.47</v>
      </c>
      <c r="E158" s="194">
        <v>6259.83</v>
      </c>
      <c r="F158" s="45">
        <f t="shared" si="26"/>
        <v>163.2940912541379</v>
      </c>
    </row>
    <row r="159" spans="1:6" ht="12.75" customHeight="1" x14ac:dyDescent="0.2">
      <c r="A159" s="63">
        <v>312</v>
      </c>
      <c r="B159" s="65" t="s">
        <v>319</v>
      </c>
      <c r="C159" s="247" t="s">
        <v>320</v>
      </c>
      <c r="D159" s="194">
        <v>28821.07</v>
      </c>
      <c r="E159" s="194">
        <v>24399.66</v>
      </c>
      <c r="F159" s="45">
        <f t="shared" si="26"/>
        <v>84.65910530039308</v>
      </c>
    </row>
    <row r="160" spans="1:6" ht="12.75" customHeight="1" x14ac:dyDescent="0.2">
      <c r="A160" s="63">
        <v>313</v>
      </c>
      <c r="B160" s="65" t="s">
        <v>321</v>
      </c>
      <c r="C160" s="247" t="s">
        <v>322</v>
      </c>
      <c r="D160" s="60">
        <f t="shared" ref="D160:E160" si="32">SUM(D161:D163)</f>
        <v>87345.45</v>
      </c>
      <c r="E160" s="60">
        <f t="shared" si="32"/>
        <v>101648.14</v>
      </c>
      <c r="F160" s="45">
        <f t="shared" si="26"/>
        <v>116.3748540994408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87345.45</v>
      </c>
      <c r="E162" s="194">
        <v>101648.14</v>
      </c>
      <c r="F162" s="45">
        <f t="shared" si="26"/>
        <v>116.3748540994408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84325.93</v>
      </c>
      <c r="E164" s="60">
        <f>E165+E170+E178+E188+E189+E194</f>
        <v>86276.82</v>
      </c>
      <c r="F164" s="45">
        <f t="shared" si="26"/>
        <v>102.31351139560513</v>
      </c>
    </row>
    <row r="165" spans="1:6" ht="12.75" customHeight="1" x14ac:dyDescent="0.2">
      <c r="A165" s="63">
        <v>321</v>
      </c>
      <c r="B165" s="64" t="s">
        <v>331</v>
      </c>
      <c r="C165" s="247" t="s">
        <v>332</v>
      </c>
      <c r="D165" s="60">
        <f t="shared" ref="D165:E165" si="33">SUM(D166:D169)</f>
        <v>33932.21</v>
      </c>
      <c r="E165" s="60">
        <f t="shared" si="33"/>
        <v>34773.54</v>
      </c>
      <c r="F165" s="45">
        <f t="shared" si="26"/>
        <v>102.47944357293557</v>
      </c>
    </row>
    <row r="166" spans="1:6" ht="12.75" customHeight="1" x14ac:dyDescent="0.2">
      <c r="A166" s="63">
        <v>3211</v>
      </c>
      <c r="B166" s="64" t="s">
        <v>333</v>
      </c>
      <c r="C166" s="247" t="s">
        <v>334</v>
      </c>
      <c r="D166" s="194">
        <v>1363.2</v>
      </c>
      <c r="E166" s="194">
        <v>2052.4499999999998</v>
      </c>
      <c r="F166" s="45">
        <f t="shared" si="26"/>
        <v>150.56117957746477</v>
      </c>
    </row>
    <row r="167" spans="1:6" ht="12.75" customHeight="1" x14ac:dyDescent="0.2">
      <c r="A167" s="63">
        <v>3212</v>
      </c>
      <c r="B167" s="64" t="s">
        <v>335</v>
      </c>
      <c r="C167" s="247" t="s">
        <v>336</v>
      </c>
      <c r="D167" s="194">
        <v>25585.35</v>
      </c>
      <c r="E167" s="194">
        <v>23924.83</v>
      </c>
      <c r="F167" s="45">
        <f t="shared" si="26"/>
        <v>93.50987967723718</v>
      </c>
    </row>
    <row r="168" spans="1:6" ht="12.75" customHeight="1" x14ac:dyDescent="0.2">
      <c r="A168" s="63">
        <v>3213</v>
      </c>
      <c r="B168" s="64" t="s">
        <v>337</v>
      </c>
      <c r="C168" s="247" t="s">
        <v>338</v>
      </c>
      <c r="D168" s="194">
        <v>6983.66</v>
      </c>
      <c r="E168" s="194">
        <v>8613.26</v>
      </c>
      <c r="F168" s="45">
        <f t="shared" si="26"/>
        <v>123.33446931838034</v>
      </c>
    </row>
    <row r="169" spans="1:6" ht="12.75" customHeight="1" x14ac:dyDescent="0.2">
      <c r="A169" s="63">
        <v>3214</v>
      </c>
      <c r="B169" s="64" t="s">
        <v>339</v>
      </c>
      <c r="C169" s="247" t="s">
        <v>340</v>
      </c>
      <c r="D169" s="194">
        <v>0</v>
      </c>
      <c r="E169" s="194">
        <v>183</v>
      </c>
      <c r="F169" s="45" t="str">
        <f t="shared" si="26"/>
        <v>-</v>
      </c>
    </row>
    <row r="170" spans="1:6" ht="12.75" customHeight="1" x14ac:dyDescent="0.2">
      <c r="A170" s="63">
        <v>322</v>
      </c>
      <c r="B170" s="64" t="s">
        <v>341</v>
      </c>
      <c r="C170" s="247" t="s">
        <v>342</v>
      </c>
      <c r="D170" s="60">
        <f t="shared" ref="D170:E170" si="34">SUM(D171:D177)</f>
        <v>24495.739999999998</v>
      </c>
      <c r="E170" s="60">
        <f t="shared" si="34"/>
        <v>27783.33</v>
      </c>
      <c r="F170" s="45">
        <f t="shared" si="26"/>
        <v>113.42106831636849</v>
      </c>
    </row>
    <row r="171" spans="1:6" ht="12.75" customHeight="1" x14ac:dyDescent="0.2">
      <c r="A171" s="63">
        <v>3221</v>
      </c>
      <c r="B171" s="64" t="s">
        <v>343</v>
      </c>
      <c r="C171" s="247" t="s">
        <v>344</v>
      </c>
      <c r="D171" s="194">
        <v>3569.54</v>
      </c>
      <c r="E171" s="194">
        <v>3639.41</v>
      </c>
      <c r="F171" s="45">
        <f t="shared" si="26"/>
        <v>101.95739507051329</v>
      </c>
    </row>
    <row r="172" spans="1:6" ht="12.75" customHeight="1" x14ac:dyDescent="0.2">
      <c r="A172" s="63">
        <v>3222</v>
      </c>
      <c r="B172" s="64" t="s">
        <v>345</v>
      </c>
      <c r="C172" s="247" t="s">
        <v>346</v>
      </c>
      <c r="D172" s="194">
        <v>7497.76</v>
      </c>
      <c r="E172" s="194">
        <v>10670.15</v>
      </c>
      <c r="F172" s="45">
        <f t="shared" si="26"/>
        <v>142.31117026952049</v>
      </c>
    </row>
    <row r="173" spans="1:6" ht="12.75" customHeight="1" x14ac:dyDescent="0.2">
      <c r="A173" s="63">
        <v>3223</v>
      </c>
      <c r="B173" s="65" t="s">
        <v>347</v>
      </c>
      <c r="C173" s="247" t="s">
        <v>348</v>
      </c>
      <c r="D173" s="194">
        <v>12646.96</v>
      </c>
      <c r="E173" s="194">
        <v>12097.52</v>
      </c>
      <c r="F173" s="45">
        <f t="shared" si="26"/>
        <v>95.65555675039694</v>
      </c>
    </row>
    <row r="174" spans="1:6" ht="12.75" customHeight="1" x14ac:dyDescent="0.2">
      <c r="A174" s="63">
        <v>3224</v>
      </c>
      <c r="B174" s="65" t="s">
        <v>349</v>
      </c>
      <c r="C174" s="247" t="s">
        <v>350</v>
      </c>
      <c r="D174" s="194">
        <v>533.37</v>
      </c>
      <c r="E174" s="194">
        <v>861.55</v>
      </c>
      <c r="F174" s="45">
        <f t="shared" si="26"/>
        <v>161.52951984551061</v>
      </c>
    </row>
    <row r="175" spans="1:6" ht="12.75" customHeight="1" x14ac:dyDescent="0.2">
      <c r="A175" s="63">
        <v>3225</v>
      </c>
      <c r="B175" s="65" t="s">
        <v>351</v>
      </c>
      <c r="C175" s="247" t="s">
        <v>352</v>
      </c>
      <c r="D175" s="194">
        <v>204.31</v>
      </c>
      <c r="E175" s="194">
        <v>514.70000000000005</v>
      </c>
      <c r="F175" s="45">
        <f t="shared" si="26"/>
        <v>251.9211002887769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43.8</v>
      </c>
      <c r="E177" s="194"/>
      <c r="F177" s="45">
        <f t="shared" si="26"/>
        <v>0</v>
      </c>
    </row>
    <row r="178" spans="1:6" ht="12.75" customHeight="1" x14ac:dyDescent="0.2">
      <c r="A178" s="63">
        <v>323</v>
      </c>
      <c r="B178" s="65" t="s">
        <v>357</v>
      </c>
      <c r="C178" s="247" t="s">
        <v>358</v>
      </c>
      <c r="D178" s="60">
        <f t="shared" ref="D178:E178" si="35">SUM(D179:D187)</f>
        <v>21361.279999999999</v>
      </c>
      <c r="E178" s="60">
        <f t="shared" si="35"/>
        <v>17984.82</v>
      </c>
      <c r="F178" s="45">
        <f t="shared" si="26"/>
        <v>84.193550199238999</v>
      </c>
    </row>
    <row r="179" spans="1:6" ht="12.75" customHeight="1" x14ac:dyDescent="0.2">
      <c r="A179" s="63">
        <v>3231</v>
      </c>
      <c r="B179" s="65" t="s">
        <v>359</v>
      </c>
      <c r="C179" s="247" t="s">
        <v>360</v>
      </c>
      <c r="D179" s="194">
        <v>1157.07</v>
      </c>
      <c r="E179" s="194">
        <v>1401.77</v>
      </c>
      <c r="F179" s="45">
        <f t="shared" si="26"/>
        <v>121.14824513642218</v>
      </c>
    </row>
    <row r="180" spans="1:6" ht="12.75" customHeight="1" x14ac:dyDescent="0.2">
      <c r="A180" s="63">
        <v>3232</v>
      </c>
      <c r="B180" s="65" t="s">
        <v>361</v>
      </c>
      <c r="C180" s="247" t="s">
        <v>362</v>
      </c>
      <c r="D180" s="194">
        <v>10560</v>
      </c>
      <c r="E180" s="194">
        <v>6689.44</v>
      </c>
      <c r="F180" s="45">
        <f t="shared" si="26"/>
        <v>63.346969696969694</v>
      </c>
    </row>
    <row r="181" spans="1:6" ht="12.75" customHeight="1" x14ac:dyDescent="0.2">
      <c r="A181" s="63">
        <v>3233</v>
      </c>
      <c r="B181" s="65" t="s">
        <v>363</v>
      </c>
      <c r="C181" s="247" t="s">
        <v>364</v>
      </c>
      <c r="D181" s="194">
        <v>800</v>
      </c>
      <c r="E181" s="194">
        <v>0</v>
      </c>
      <c r="F181" s="45">
        <f t="shared" si="26"/>
        <v>0</v>
      </c>
    </row>
    <row r="182" spans="1:6" ht="12.75" customHeight="1" x14ac:dyDescent="0.2">
      <c r="A182" s="63">
        <v>3234</v>
      </c>
      <c r="B182" s="65" t="s">
        <v>365</v>
      </c>
      <c r="C182" s="247" t="s">
        <v>366</v>
      </c>
      <c r="D182" s="194">
        <v>3500.42</v>
      </c>
      <c r="E182" s="194">
        <v>4168.76</v>
      </c>
      <c r="F182" s="45">
        <f t="shared" si="26"/>
        <v>119.09313739494118</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2182.1999999999998</v>
      </c>
      <c r="E184" s="194">
        <v>1677.86</v>
      </c>
      <c r="F184" s="45">
        <f t="shared" si="26"/>
        <v>76.888461185959116</v>
      </c>
    </row>
    <row r="185" spans="1:6" ht="12.75" customHeight="1" x14ac:dyDescent="0.2">
      <c r="A185" s="63">
        <v>3237</v>
      </c>
      <c r="B185" s="64" t="s">
        <v>371</v>
      </c>
      <c r="C185" s="247" t="s">
        <v>372</v>
      </c>
      <c r="D185" s="194">
        <v>0</v>
      </c>
      <c r="E185" s="194"/>
      <c r="F185" s="45" t="str">
        <f t="shared" si="26"/>
        <v>-</v>
      </c>
    </row>
    <row r="186" spans="1:6" ht="12.75" customHeight="1" x14ac:dyDescent="0.2">
      <c r="A186" s="63">
        <v>3238</v>
      </c>
      <c r="B186" s="64" t="s">
        <v>373</v>
      </c>
      <c r="C186" s="247" t="s">
        <v>374</v>
      </c>
      <c r="D186" s="194">
        <v>3161.59</v>
      </c>
      <c r="E186" s="194">
        <v>4046.99</v>
      </c>
      <c r="F186" s="45">
        <f t="shared" si="26"/>
        <v>128.00489627054742</v>
      </c>
    </row>
    <row r="187" spans="1:6" ht="12.75" customHeight="1" x14ac:dyDescent="0.2">
      <c r="A187" s="63">
        <v>3239</v>
      </c>
      <c r="B187" s="64" t="s">
        <v>375</v>
      </c>
      <c r="C187" s="247" t="s">
        <v>376</v>
      </c>
      <c r="D187" s="194">
        <v>0</v>
      </c>
      <c r="E187" s="194"/>
      <c r="F187" s="45" t="str">
        <f t="shared" si="26"/>
        <v>-</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4536.7</v>
      </c>
      <c r="E194" s="60">
        <f t="shared" si="36"/>
        <v>5735.13</v>
      </c>
      <c r="F194" s="45">
        <f t="shared" si="26"/>
        <v>126.41633786673134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2435.31</v>
      </c>
      <c r="E196" s="194">
        <v>3044.13</v>
      </c>
      <c r="F196" s="45">
        <f t="shared" si="26"/>
        <v>124.99969203099401</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108.09</v>
      </c>
      <c r="E198" s="194">
        <v>195</v>
      </c>
      <c r="F198" s="45">
        <f t="shared" si="26"/>
        <v>180.40521787399388</v>
      </c>
    </row>
    <row r="199" spans="1:6" ht="12.75" customHeight="1" x14ac:dyDescent="0.2">
      <c r="A199" s="63">
        <v>3295</v>
      </c>
      <c r="B199" s="64" t="s">
        <v>399</v>
      </c>
      <c r="C199" s="247" t="s">
        <v>400</v>
      </c>
      <c r="D199" s="194">
        <v>1988</v>
      </c>
      <c r="E199" s="194">
        <v>2496</v>
      </c>
      <c r="F199" s="45">
        <f t="shared" si="26"/>
        <v>125.55331991951711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5.3</v>
      </c>
      <c r="E201" s="194"/>
      <c r="F201" s="45">
        <f t="shared" si="26"/>
        <v>0</v>
      </c>
    </row>
    <row r="202" spans="1:6" ht="12.75" customHeight="1" x14ac:dyDescent="0.2">
      <c r="A202" s="63">
        <v>34</v>
      </c>
      <c r="B202" s="183" t="s">
        <v>405</v>
      </c>
      <c r="C202" s="247" t="s">
        <v>406</v>
      </c>
      <c r="D202" s="60">
        <f t="shared" ref="D202:E202" si="37">D203+D208+D216</f>
        <v>133.05000000000001</v>
      </c>
      <c r="E202" s="60">
        <f t="shared" si="37"/>
        <v>156.55000000000001</v>
      </c>
      <c r="F202" s="45">
        <f t="shared" si="26"/>
        <v>117.66253288237505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133.05000000000001</v>
      </c>
      <c r="E216" s="60">
        <f t="shared" si="40"/>
        <v>156.55000000000001</v>
      </c>
      <c r="F216" s="45">
        <f t="shared" si="26"/>
        <v>117.66253288237505</v>
      </c>
    </row>
    <row r="217" spans="1:6" ht="12.75" customHeight="1" x14ac:dyDescent="0.2">
      <c r="A217" s="63">
        <v>3431</v>
      </c>
      <c r="B217" s="182" t="s">
        <v>435</v>
      </c>
      <c r="C217" s="247" t="s">
        <v>436</v>
      </c>
      <c r="D217" s="194">
        <v>133.05000000000001</v>
      </c>
      <c r="E217" s="194">
        <v>156.55000000000001</v>
      </c>
      <c r="F217" s="45">
        <f t="shared" si="26"/>
        <v>117.66253288237505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7149.82</v>
      </c>
      <c r="E262" s="60">
        <f t="shared" si="55"/>
        <v>6346.85</v>
      </c>
      <c r="F262" s="45">
        <f t="shared" ref="F262:F268" si="56">IF(D262&lt;&gt;0,IF(E262/D262&gt;=100,"&gt;&gt;100",E262/D262*100),"-")</f>
        <v>88.769367620443589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7149.82</v>
      </c>
      <c r="E269" s="60">
        <f t="shared" si="58"/>
        <v>6346.85</v>
      </c>
      <c r="F269" s="45">
        <f t="shared" ref="F269:F272" si="59">IF(D269&lt;&gt;0,IF(E269/D269&gt;=100,"&gt;&gt;100",E269/D269*100),"-")</f>
        <v>88.769367620443589</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7149.82</v>
      </c>
      <c r="E271" s="194">
        <v>6346.85</v>
      </c>
      <c r="F271" s="45">
        <f t="shared" si="59"/>
        <v>88.769367620443589</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737141.47999999986</v>
      </c>
      <c r="E299" s="60">
        <f>E152-E297+E298</f>
        <v>834877.6</v>
      </c>
      <c r="F299" s="45">
        <f t="shared" si="68"/>
        <v>113.25880073930992</v>
      </c>
    </row>
    <row r="300" spans="1:6" ht="12.75" customHeight="1" x14ac:dyDescent="0.2">
      <c r="A300" s="63" t="s">
        <v>581</v>
      </c>
      <c r="B300" s="64" t="s">
        <v>592</v>
      </c>
      <c r="C300" s="247" t="s">
        <v>593</v>
      </c>
      <c r="D300" s="60">
        <f>IF(D6&gt;=D299,D6-D299,0)</f>
        <v>28006.10000000021</v>
      </c>
      <c r="E300" s="60">
        <f>IF(E6&gt;=E299,E6-E299,0)</f>
        <v>0</v>
      </c>
      <c r="F300" s="45">
        <f t="shared" si="68"/>
        <v>0</v>
      </c>
    </row>
    <row r="301" spans="1:6" ht="12.75" customHeight="1" x14ac:dyDescent="0.2">
      <c r="A301" s="63" t="s">
        <v>581</v>
      </c>
      <c r="B301" s="64" t="s">
        <v>594</v>
      </c>
      <c r="C301" s="247" t="s">
        <v>595</v>
      </c>
      <c r="D301" s="60">
        <f>IF(D299&gt;=D6,D299-D6,0)</f>
        <v>0</v>
      </c>
      <c r="E301" s="60">
        <f>IF(E299&gt;=E6,E299-E6,0)</f>
        <v>43102.290000000037</v>
      </c>
      <c r="F301" s="45" t="str">
        <f t="shared" si="68"/>
        <v>-</v>
      </c>
    </row>
    <row r="302" spans="1:6" ht="12.75" customHeight="1" x14ac:dyDescent="0.2">
      <c r="A302" s="63">
        <v>92211</v>
      </c>
      <c r="B302" s="64" t="s">
        <v>596</v>
      </c>
      <c r="C302" s="247" t="s">
        <v>597</v>
      </c>
      <c r="D302" s="194">
        <v>2218.2399999999998</v>
      </c>
      <c r="E302" s="194">
        <v>3205.63</v>
      </c>
      <c r="F302" s="45">
        <f t="shared" si="68"/>
        <v>144.51231607039819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60601.57</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3054.8</v>
      </c>
      <c r="E360" s="60">
        <f t="shared" si="86"/>
        <v>17387.12</v>
      </c>
      <c r="F360" s="45">
        <f t="shared" si="72"/>
        <v>569.17375932957964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554.79999999999995</v>
      </c>
      <c r="E373" s="60">
        <f t="shared" si="90"/>
        <v>2387.12</v>
      </c>
      <c r="F373" s="45">
        <f t="shared" si="72"/>
        <v>430.26676279740445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238.79</v>
      </c>
      <c r="E379" s="60">
        <f t="shared" si="92"/>
        <v>0</v>
      </c>
      <c r="F379" s="45">
        <f t="shared" si="72"/>
        <v>0</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238.79</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316.01</v>
      </c>
      <c r="E393" s="60">
        <f t="shared" si="94"/>
        <v>2387.12</v>
      </c>
      <c r="F393" s="45">
        <f t="shared" si="72"/>
        <v>755.39381665137182</v>
      </c>
    </row>
    <row r="394" spans="1:6" ht="12.75" customHeight="1" x14ac:dyDescent="0.2">
      <c r="A394" s="63">
        <v>4241</v>
      </c>
      <c r="B394" s="64" t="s">
        <v>756</v>
      </c>
      <c r="C394" s="247" t="s">
        <v>757</v>
      </c>
      <c r="D394" s="194">
        <v>316.01</v>
      </c>
      <c r="E394" s="194">
        <v>2387.12</v>
      </c>
      <c r="F394" s="45">
        <f t="shared" si="72"/>
        <v>755.39381665137182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2500</v>
      </c>
      <c r="E412" s="60">
        <f t="shared" si="100"/>
        <v>15000</v>
      </c>
      <c r="F412" s="45">
        <f t="shared" si="72"/>
        <v>600</v>
      </c>
    </row>
    <row r="413" spans="1:6" ht="12.75" customHeight="1" x14ac:dyDescent="0.2">
      <c r="A413" s="63">
        <v>451</v>
      </c>
      <c r="B413" s="64" t="s">
        <v>784</v>
      </c>
      <c r="C413" s="247" t="s">
        <v>785</v>
      </c>
      <c r="D413" s="194">
        <v>2500</v>
      </c>
      <c r="E413" s="194">
        <v>15000</v>
      </c>
      <c r="F413" s="45">
        <f t="shared" si="72"/>
        <v>600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3054.8</v>
      </c>
      <c r="E418" s="60">
        <f t="shared" si="102"/>
        <v>17387.12</v>
      </c>
      <c r="F418" s="45">
        <f t="shared" si="72"/>
        <v>569.17375932957964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22658.79</v>
      </c>
      <c r="E420" s="194">
        <v>0</v>
      </c>
      <c r="F420" s="45">
        <f t="shared" si="72"/>
        <v>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765147.58000000007</v>
      </c>
      <c r="E422" s="60">
        <f>E6+E308</f>
        <v>791775.30999999994</v>
      </c>
      <c r="F422" s="45">
        <f t="shared" si="72"/>
        <v>103.48007766031226</v>
      </c>
    </row>
    <row r="423" spans="1:6" ht="12.75" customHeight="1" x14ac:dyDescent="0.2">
      <c r="A423" s="63" t="s">
        <v>581</v>
      </c>
      <c r="B423" s="64" t="s">
        <v>804</v>
      </c>
      <c r="C423" s="247" t="s">
        <v>805</v>
      </c>
      <c r="D423" s="60">
        <f t="shared" ref="D423:E423" si="103">D299+D360</f>
        <v>740196.27999999991</v>
      </c>
      <c r="E423" s="60">
        <f t="shared" si="103"/>
        <v>852264.72</v>
      </c>
      <c r="F423" s="45">
        <f t="shared" si="72"/>
        <v>115.14036790349718</v>
      </c>
    </row>
    <row r="424" spans="1:6" ht="12.75" customHeight="1" x14ac:dyDescent="0.2">
      <c r="A424" s="63" t="s">
        <v>581</v>
      </c>
      <c r="B424" s="64" t="s">
        <v>806</v>
      </c>
      <c r="C424" s="247" t="s">
        <v>807</v>
      </c>
      <c r="D424" s="60">
        <f t="shared" ref="D424:E424" si="104">IF(D422&gt;=D423,D422-D423,0)</f>
        <v>24951.300000000163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60489.410000000033</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3205.63</v>
      </c>
      <c r="F426" s="45" t="str">
        <f t="shared" si="72"/>
        <v>-</v>
      </c>
    </row>
    <row r="427" spans="1:6" ht="12.75" customHeight="1" x14ac:dyDescent="0.2">
      <c r="A427" s="251" t="s">
        <v>810</v>
      </c>
      <c r="B427" s="64" t="s">
        <v>813</v>
      </c>
      <c r="C427" s="252" t="s">
        <v>814</v>
      </c>
      <c r="D427" s="60">
        <f t="shared" ref="D427:E427" si="107">IF(D303-D302+D420-D419&gt;=0,D303-D302+D420-D419,0)</f>
        <v>20440.550000000003</v>
      </c>
      <c r="E427" s="60">
        <f t="shared" si="107"/>
        <v>0</v>
      </c>
      <c r="F427" s="45">
        <f t="shared" si="72"/>
        <v>0</v>
      </c>
    </row>
    <row r="428" spans="1:6" ht="24" x14ac:dyDescent="0.2">
      <c r="A428" s="249" t="s">
        <v>815</v>
      </c>
      <c r="B428" s="243" t="s">
        <v>816</v>
      </c>
      <c r="C428" s="250" t="s">
        <v>817</v>
      </c>
      <c r="D428" s="81">
        <f t="shared" ref="D428:E428" si="108">D304+D421</f>
        <v>0</v>
      </c>
      <c r="E428" s="81">
        <f t="shared" si="108"/>
        <v>60601.57</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765147.58000000007</v>
      </c>
      <c r="E643" s="60">
        <f>E422+E430</f>
        <v>791775.30999999994</v>
      </c>
      <c r="F643" s="45">
        <f t="shared" si="109"/>
        <v>103.48007766031226</v>
      </c>
    </row>
    <row r="644" spans="1:6" ht="12.75" customHeight="1" x14ac:dyDescent="0.2">
      <c r="A644" s="63" t="s">
        <v>581</v>
      </c>
      <c r="B644" s="64" t="s">
        <v>1237</v>
      </c>
      <c r="C644" s="247" t="s">
        <v>1238</v>
      </c>
      <c r="D644" s="60">
        <f>D423+D535</f>
        <v>740196.27999999991</v>
      </c>
      <c r="E644" s="60">
        <f>E423+E535</f>
        <v>852264.72</v>
      </c>
      <c r="F644" s="45">
        <f t="shared" si="109"/>
        <v>115.14036790349718</v>
      </c>
    </row>
    <row r="645" spans="1:6" ht="12.75" customHeight="1" x14ac:dyDescent="0.2">
      <c r="A645" s="63" t="s">
        <v>581</v>
      </c>
      <c r="B645" s="64" t="s">
        <v>1239</v>
      </c>
      <c r="C645" s="247" t="s">
        <v>1240</v>
      </c>
      <c r="D645" s="60">
        <f t="shared" ref="D645:E645" si="163">IF(D643&gt;=D644,D643-D644,0)</f>
        <v>24951.300000000163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60489.410000000033</v>
      </c>
      <c r="F646" s="45" t="str">
        <f t="shared" si="109"/>
        <v>-</v>
      </c>
    </row>
    <row r="647" spans="1:6" ht="24" x14ac:dyDescent="0.2">
      <c r="A647" s="251" t="s">
        <v>1243</v>
      </c>
      <c r="B647" s="64" t="s">
        <v>1244</v>
      </c>
      <c r="C647" s="252" t="s">
        <v>1243</v>
      </c>
      <c r="D647" s="60">
        <f>IF(D426-D427+D641-D642&gt;=0,D426-D427+D641-D642,0)</f>
        <v>0</v>
      </c>
      <c r="E647" s="60">
        <f>IF(E426-E427+E641-E642&gt;=0,E426-E427+E641-E642,0)</f>
        <v>3205.63</v>
      </c>
      <c r="F647" s="45" t="str">
        <f t="shared" si="109"/>
        <v>-</v>
      </c>
    </row>
    <row r="648" spans="1:6" ht="24" x14ac:dyDescent="0.2">
      <c r="A648" s="251" t="s">
        <v>1245</v>
      </c>
      <c r="B648" s="64" t="s">
        <v>1246</v>
      </c>
      <c r="C648" s="252" t="s">
        <v>1245</v>
      </c>
      <c r="D648" s="60">
        <f>IF(D427-D426+D642-D641&gt;=0,D427-D426+D642-D641,0)</f>
        <v>20440.550000000003</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4510.7500000001601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57283.780000000035</v>
      </c>
      <c r="F650" s="45" t="str">
        <f t="shared" si="109"/>
        <v>-</v>
      </c>
    </row>
    <row r="651" spans="1:6" ht="24" x14ac:dyDescent="0.2">
      <c r="A651" s="249" t="s">
        <v>1251</v>
      </c>
      <c r="B651" s="184" t="s">
        <v>1252</v>
      </c>
      <c r="C651" s="250" t="s">
        <v>1251</v>
      </c>
      <c r="D651" s="196">
        <v>56258.09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6325.74</v>
      </c>
      <c r="E653" s="194">
        <v>3335.78</v>
      </c>
      <c r="F653" s="45">
        <f t="shared" ref="F653:F740" si="167">IF(D653&lt;&gt;0,IF(E653/D653&gt;=100,"&gt;&gt;100",E653/D653*100),"-")</f>
        <v>52.733435139604225</v>
      </c>
    </row>
    <row r="654" spans="1:6" ht="12.75" customHeight="1" x14ac:dyDescent="0.2">
      <c r="A654" s="63" t="s">
        <v>1256</v>
      </c>
      <c r="B654" s="64" t="s">
        <v>1257</v>
      </c>
      <c r="C654" s="247" t="s">
        <v>1256</v>
      </c>
      <c r="D654" s="194">
        <v>61026.1</v>
      </c>
      <c r="E654" s="194">
        <v>12211.98</v>
      </c>
      <c r="F654" s="45">
        <f t="shared" si="167"/>
        <v>20.011077227612446</v>
      </c>
    </row>
    <row r="655" spans="1:6" ht="12.75" customHeight="1" x14ac:dyDescent="0.2">
      <c r="A655" s="63" t="s">
        <v>1258</v>
      </c>
      <c r="B655" s="64" t="s">
        <v>1259</v>
      </c>
      <c r="C655" s="247" t="s">
        <v>1258</v>
      </c>
      <c r="D655" s="194">
        <v>64016.06</v>
      </c>
      <c r="E655" s="194">
        <v>11574.39</v>
      </c>
      <c r="F655" s="45">
        <f t="shared" si="167"/>
        <v>18.080447312752458</v>
      </c>
    </row>
    <row r="656" spans="1:6" ht="24" x14ac:dyDescent="0.2">
      <c r="A656" s="63">
        <v>11</v>
      </c>
      <c r="B656" s="64" t="s">
        <v>1260</v>
      </c>
      <c r="C656" s="247" t="s">
        <v>1261</v>
      </c>
      <c r="D656" s="60">
        <f t="shared" ref="D656:E656" si="168">+D653+D654-D655</f>
        <v>3335.7799999999988</v>
      </c>
      <c r="E656" s="60">
        <f t="shared" si="168"/>
        <v>3973.3700000000008</v>
      </c>
      <c r="F656" s="45">
        <f t="shared" si="167"/>
        <v>119.11367056580477</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35</v>
      </c>
      <c r="E658" s="253">
        <v>35</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26</v>
      </c>
      <c r="E660" s="253">
        <v>25</v>
      </c>
      <c r="F660" s="45">
        <f t="shared" si="167"/>
        <v>96.15384615384616</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684740.22</v>
      </c>
      <c r="E683" s="192">
        <v>717098.15</v>
      </c>
      <c r="F683" s="71">
        <f t="shared" si="167"/>
        <v>104.72557753362291</v>
      </c>
    </row>
    <row r="684" spans="1:6" ht="24" x14ac:dyDescent="0.2">
      <c r="A684" s="70">
        <v>63613</v>
      </c>
      <c r="B684" s="182" t="s">
        <v>1317</v>
      </c>
      <c r="C684" s="278" t="s">
        <v>1318</v>
      </c>
      <c r="D684" s="192">
        <v>0</v>
      </c>
      <c r="E684" s="192">
        <v>4190.3900000000003</v>
      </c>
      <c r="F684" s="71" t="str">
        <f t="shared" si="167"/>
        <v>-</v>
      </c>
    </row>
    <row r="685" spans="1:6" ht="24" x14ac:dyDescent="0.2">
      <c r="A685" s="63">
        <v>63622</v>
      </c>
      <c r="B685" s="244" t="s">
        <v>1319</v>
      </c>
      <c r="C685" s="247" t="s">
        <v>1320</v>
      </c>
      <c r="D685" s="194">
        <v>2700.6</v>
      </c>
      <c r="E685" s="194">
        <v>3701.69</v>
      </c>
      <c r="F685" s="45">
        <f t="shared" si="167"/>
        <v>137.06916981411538</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8653.4</v>
      </c>
      <c r="E702" s="192">
        <v>10416.59</v>
      </c>
      <c r="F702" s="71">
        <f t="shared" si="167"/>
        <v>120.37569048004254</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27824.02</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441.44</v>
      </c>
      <c r="E733" s="192"/>
      <c r="F733" s="71">
        <f t="shared" si="167"/>
        <v>0</v>
      </c>
    </row>
    <row r="734" spans="1:6" ht="12.75" customHeight="1" x14ac:dyDescent="0.2">
      <c r="A734" s="70">
        <v>32121</v>
      </c>
      <c r="B734" s="65" t="s">
        <v>1397</v>
      </c>
      <c r="C734" s="278" t="s">
        <v>1398</v>
      </c>
      <c r="D734" s="192">
        <v>25585.35</v>
      </c>
      <c r="E734" s="192">
        <v>23924.83</v>
      </c>
      <c r="F734" s="71">
        <f t="shared" si="167"/>
        <v>93.50987967723718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1760</v>
      </c>
      <c r="E736" s="194">
        <v>1595.98</v>
      </c>
      <c r="F736" s="45">
        <f t="shared" si="167"/>
        <v>90.680681818181824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1988</v>
      </c>
      <c r="E744" s="192">
        <v>2496</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7149.82</v>
      </c>
      <c r="E855" s="194">
        <v>6346.85</v>
      </c>
      <c r="F855" s="45">
        <f t="shared" si="169"/>
        <v>88.769367620443589</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49" zoomScaleNormal="100" workbookViewId="0">
      <selection activeCell="E257" sqref="E25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1355813.22</v>
      </c>
      <c r="E6" s="180">
        <f t="shared" si="0"/>
        <v>1336383.33</v>
      </c>
      <c r="F6" s="181">
        <f t="shared" ref="F6:F298" si="1">IF(D6&gt;0,IF(E6/D6&gt;=100,"&gt;&gt;100",E6/D6*100),"-")</f>
        <v>98.566919859359388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1291363.1399999999</v>
      </c>
      <c r="E7" s="79">
        <f t="shared" si="2"/>
        <v>1269373</v>
      </c>
      <c r="F7" s="71">
        <f t="shared" si="1"/>
        <v>98.297137395450221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123563.19</v>
      </c>
      <c r="E8" s="79">
        <f>E9+E10-E11</f>
        <v>123563.19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123563.19</v>
      </c>
      <c r="E9" s="192">
        <v>123563.19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1167799.95</v>
      </c>
      <c r="E12" s="79">
        <f t="shared" si="3"/>
        <v>1130809.81</v>
      </c>
      <c r="F12" s="71">
        <f t="shared" si="1"/>
        <v>96.832493442048886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1145246.75</v>
      </c>
      <c r="E13" s="79">
        <f t="shared" si="4"/>
        <v>1122135.44</v>
      </c>
      <c r="F13" s="71">
        <f t="shared" si="1"/>
        <v>97.981979865910986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9954.2099999999991</v>
      </c>
      <c r="E14" s="192">
        <v>9954.2099999999991</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1568779.52</v>
      </c>
      <c r="E15" s="192">
        <v>1568779.52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84428.3</v>
      </c>
      <c r="E17" s="192">
        <v>84428.3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517915.28</v>
      </c>
      <c r="E18" s="192">
        <v>541026.59</v>
      </c>
      <c r="F18" s="71">
        <f t="shared" si="1"/>
        <v>104.462372687672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16639.059999999998</v>
      </c>
      <c r="E19" s="79">
        <f t="shared" si="5"/>
        <v>902.54999999998836</v>
      </c>
      <c r="F19" s="71">
        <f t="shared" si="1"/>
        <v>5.4242847853183322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134384.13</v>
      </c>
      <c r="E20" s="192">
        <v>134384.13</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24441.02</v>
      </c>
      <c r="E21" s="192">
        <v>24441.02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2506.67</v>
      </c>
      <c r="E22" s="192">
        <v>2506.67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9050.24</v>
      </c>
      <c r="E24" s="192">
        <v>9050.24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10574.25</v>
      </c>
      <c r="E25" s="192">
        <v>10574.25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51755.11</v>
      </c>
      <c r="E26" s="192">
        <v>51755.11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216072.36</v>
      </c>
      <c r="E28" s="192">
        <v>231808.87</v>
      </c>
      <c r="F28" s="71">
        <f t="shared" si="1"/>
        <v>107.28298149749465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5914.1400000000031</v>
      </c>
      <c r="E35" s="79">
        <f t="shared" si="7"/>
        <v>7771.8200000000033</v>
      </c>
      <c r="F35" s="71">
        <f t="shared" si="1"/>
        <v>131.41082219900102</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26397.58</v>
      </c>
      <c r="E36" s="192">
        <v>28784.7</v>
      </c>
      <c r="F36" s="71">
        <f t="shared" si="1"/>
        <v>109.04295014921821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2574.56</v>
      </c>
      <c r="E39" s="192">
        <v>2574.56</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23058</v>
      </c>
      <c r="E40" s="192">
        <v>23587.439999999999</v>
      </c>
      <c r="F40" s="71">
        <f t="shared" si="1"/>
        <v>102.29612282071298</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1254.23</v>
      </c>
      <c r="E42" s="192">
        <v>1254.23</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1254.23</v>
      </c>
      <c r="E44" s="192">
        <v>1254.23</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653</v>
      </c>
      <c r="E47" s="192">
        <v>653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653</v>
      </c>
      <c r="E50" s="192">
        <v>653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24979.5</v>
      </c>
      <c r="E54" s="192">
        <v>25494.2</v>
      </c>
      <c r="F54" s="71">
        <f t="shared" si="1"/>
        <v>102.06048960147321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24979.5</v>
      </c>
      <c r="E55" s="192">
        <v>25494.2</v>
      </c>
      <c r="F55" s="71">
        <f t="shared" si="1"/>
        <v>102.06048960147321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15000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15000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64450.079999999994</v>
      </c>
      <c r="E69" s="79">
        <f>E70+E82+E88+E119+E135+E147+E165+E171</f>
        <v>67010.33</v>
      </c>
      <c r="F69" s="71">
        <f t="shared" si="1"/>
        <v>103.97245433985498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3335.78</v>
      </c>
      <c r="E70" s="79">
        <f t="shared" si="12"/>
        <v>3973.37</v>
      </c>
      <c r="F70" s="71">
        <f t="shared" si="1"/>
        <v>119.11367056580468</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3335.78</v>
      </c>
      <c r="E71" s="79">
        <f t="shared" si="13"/>
        <v>3973.37</v>
      </c>
      <c r="F71" s="71">
        <f t="shared" si="1"/>
        <v>119.11367056580468</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3335.78</v>
      </c>
      <c r="E73" s="192">
        <v>3973.37</v>
      </c>
      <c r="F73" s="71">
        <f t="shared" si="1"/>
        <v>119.11367056580468</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1111.03</v>
      </c>
      <c r="E82" s="79">
        <f>SUM(E83:E85)-E86+E87</f>
        <v>713.12</v>
      </c>
      <c r="F82" s="71">
        <f t="shared" si="1"/>
        <v>64.185485540444461</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1111.03</v>
      </c>
      <c r="E87" s="192">
        <v>713.12</v>
      </c>
      <c r="F87" s="71">
        <f t="shared" si="1"/>
        <v>64.185485540444461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3745.18</v>
      </c>
      <c r="E147" s="79">
        <f t="shared" si="24"/>
        <v>62323.839999999997</v>
      </c>
      <c r="F147" s="71">
        <f t="shared" si="1"/>
        <v>1664.1080001495254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60601.57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60601.57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3745.18</v>
      </c>
      <c r="E162" s="192">
        <v>1722.27</v>
      </c>
      <c r="F162" s="71">
        <f t="shared" si="1"/>
        <v>45.986307734207706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56258.09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56258.09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1355813.22</v>
      </c>
      <c r="E176" s="79">
        <f>E177+E251</f>
        <v>1336383.33</v>
      </c>
      <c r="F176" s="71">
        <f t="shared" si="1"/>
        <v>98.566919859359388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61244.44999999999</v>
      </c>
      <c r="E177" s="79">
        <f>E178+E197+E203+E219+E247+E248</f>
        <v>63692.54</v>
      </c>
      <c r="F177" s="71">
        <f t="shared" si="1"/>
        <v>103.99724383189009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61244.44999999999</v>
      </c>
      <c r="E178" s="79">
        <f>SUM(E179:E181)+E185+E186+SUM(E194:E196)</f>
        <v>63152.54</v>
      </c>
      <c r="F178" s="71">
        <f t="shared" si="1"/>
        <v>103.11553128487563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55889.52</v>
      </c>
      <c r="E179" s="192">
        <v>58629</v>
      </c>
      <c r="F179" s="71">
        <f t="shared" si="1"/>
        <v>104.90159872548557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4712.3100000000004</v>
      </c>
      <c r="E180" s="192">
        <v>4513.04</v>
      </c>
      <c r="F180" s="71">
        <f t="shared" si="1"/>
        <v>95.771288391468289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9.6999999999999993</v>
      </c>
      <c r="E181" s="79">
        <f t="shared" si="28"/>
        <v>10.5</v>
      </c>
      <c r="F181" s="71">
        <f t="shared" si="1"/>
        <v>108.24742268041238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9.6999999999999993</v>
      </c>
      <c r="E184" s="192">
        <v>10.5</v>
      </c>
      <c r="F184" s="71">
        <f t="shared" si="1"/>
        <v>108.24742268041238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90.78</v>
      </c>
      <c r="E194" s="192"/>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542.14</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540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1294568.77</v>
      </c>
      <c r="E251" s="79">
        <f>+E252+E255-E264+E274+E291</f>
        <v>1272690.79</v>
      </c>
      <c r="F251" s="71">
        <f t="shared" si="1"/>
        <v>98.310017937478904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1290058.02</v>
      </c>
      <c r="E252" s="79">
        <f>E253-E254</f>
        <v>1269373</v>
      </c>
      <c r="F252" s="71">
        <f t="shared" si="1"/>
        <v>98.396582194031851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1290058.02</v>
      </c>
      <c r="E253" s="192">
        <v>1269373</v>
      </c>
      <c r="F253" s="71">
        <f t="shared" si="1"/>
        <v>98.396582194031851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4510.75</v>
      </c>
      <c r="E255" s="79">
        <f>E256-E260</f>
        <v>-57283.78</v>
      </c>
      <c r="F255" s="71">
        <f t="shared" si="1"/>
        <v>-1269.9391453749377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27169.54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27169.54</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22658.79</v>
      </c>
      <c r="E260" s="79">
        <f>SUM(E261:E263)</f>
        <v>57283.78</v>
      </c>
      <c r="F260" s="71">
        <f t="shared" si="1"/>
        <v>252.8104104411577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57192.99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22658.79</v>
      </c>
      <c r="E262" s="192">
        <v>90.79</v>
      </c>
      <c r="F262" s="71">
        <f t="shared" si="1"/>
        <v>0.4006833551129606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60601.57</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60601.57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60601.57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2091</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2091</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3745.18</v>
      </c>
      <c r="E303" s="192">
        <v>62323.839999999997</v>
      </c>
      <c r="F303" s="71">
        <f t="shared" si="43"/>
        <v>1664.1080001495254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1111.03</v>
      </c>
      <c r="E308" s="192">
        <v>713.12</v>
      </c>
      <c r="F308" s="71">
        <f t="shared" si="43"/>
        <v>64.185485540444461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3745.18</v>
      </c>
      <c r="E335" s="192">
        <v>1722.27</v>
      </c>
      <c r="F335" s="71">
        <f t="shared" si="43"/>
        <v>45.986307734207706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61244.45</v>
      </c>
      <c r="E337" s="192">
        <v>63152.54</v>
      </c>
      <c r="F337" s="71">
        <f t="shared" si="43"/>
        <v>103.1155312848756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540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2091</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740196.28</v>
      </c>
      <c r="E114" s="60">
        <f t="shared" si="22"/>
        <v>852264.72</v>
      </c>
      <c r="F114" s="45">
        <f t="shared" si="1"/>
        <v>115.14036790349715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732698.52</v>
      </c>
      <c r="E115" s="60">
        <f t="shared" si="23"/>
        <v>841594.57</v>
      </c>
      <c r="F115" s="45">
        <f t="shared" si="1"/>
        <v>114.86232700456389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732698.52</v>
      </c>
      <c r="E117" s="194">
        <v>841594.57</v>
      </c>
      <c r="F117" s="45">
        <f t="shared" si="1"/>
        <v>114.86232700456389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7497.76</v>
      </c>
      <c r="E126" s="194">
        <v>10670.15</v>
      </c>
      <c r="F126" s="45">
        <f t="shared" si="1"/>
        <v>142.31117026952049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740196.28</v>
      </c>
      <c r="E141" s="81">
        <f t="shared" si="28"/>
        <v>852264.72</v>
      </c>
      <c r="F141" s="61">
        <f t="shared" si="1"/>
        <v>115.14036790349715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39377.26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39377.26</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39377.26</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39377.26</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2"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61244.45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807237.11999999988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3854.83</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775175.1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692165.34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76517.66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145.25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6346.85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17387.12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10820.07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804789.02999999991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3314.83</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772724.87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689425.86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76716.929999999993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144.44999999999999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6437.63</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17387.12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11362.21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63692.539999999921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63692.54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63152.54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540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10127</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cp:lastModifiedBy>
  <cp:lastPrinted>2025-11-26T12:43:51Z</cp:lastPrinted>
  <dcterms:created xsi:type="dcterms:W3CDTF">2022-04-01T05:14:30Z</dcterms:created>
  <dcterms:modified xsi:type="dcterms:W3CDTF">2026-01-28T11:17:54Z</dcterms:modified>
</cp:coreProperties>
</file>